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ommon\Fiscal\BUDGETS FY19-20\"/>
    </mc:Choice>
  </mc:AlternateContent>
  <bookViews>
    <workbookView xWindow="0" yWindow="0" windowWidth="18870" windowHeight="7035"/>
  </bookViews>
  <sheets>
    <sheet name="TEMPLATE" sheetId="1" r:id="rId1"/>
    <sheet name="Sample Budget" sheetId="2" r:id="rId2"/>
  </sheets>
  <definedNames>
    <definedName name="_xlnm.Print_Area" localSheetId="1">'Sample Budget'!$B$1:$H$77</definedName>
    <definedName name="_xlnm.Print_Area" localSheetId="0">TEMPLATE!$B$1:$H$81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1" i="2" l="1"/>
  <c r="G74" i="2" l="1"/>
  <c r="F70" i="2"/>
  <c r="H60" i="1" l="1"/>
  <c r="H70" i="1"/>
  <c r="H56" i="2"/>
  <c r="H67" i="2" s="1"/>
  <c r="H69" i="2" s="1"/>
  <c r="H68" i="2"/>
  <c r="H66" i="2"/>
  <c r="H79" i="1"/>
  <c r="G72" i="1" l="1"/>
  <c r="H72" i="1" s="1"/>
  <c r="G78" i="1"/>
  <c r="G77" i="1"/>
  <c r="G48" i="1"/>
  <c r="G69" i="1"/>
  <c r="G68" i="1"/>
  <c r="G67" i="1"/>
  <c r="G66" i="1"/>
  <c r="G65" i="1"/>
  <c r="G64" i="1"/>
  <c r="G63" i="1"/>
  <c r="G62" i="1"/>
  <c r="G61" i="1"/>
  <c r="G59" i="1"/>
  <c r="G58" i="1"/>
  <c r="G57" i="1"/>
  <c r="G56" i="1"/>
  <c r="G55" i="1"/>
  <c r="G54" i="1"/>
  <c r="G53" i="1"/>
  <c r="G52" i="1"/>
  <c r="G51" i="1"/>
  <c r="G50" i="1"/>
  <c r="G49" i="1"/>
  <c r="G41" i="1"/>
  <c r="G40" i="1"/>
  <c r="G39" i="1"/>
  <c r="G38" i="1"/>
  <c r="G35" i="1"/>
  <c r="G34" i="1"/>
  <c r="G33" i="1"/>
  <c r="G32" i="1"/>
  <c r="G29" i="1"/>
  <c r="G28" i="1"/>
  <c r="G27" i="1"/>
  <c r="G26" i="1"/>
  <c r="G23" i="1"/>
  <c r="G22" i="1"/>
  <c r="G21" i="1"/>
  <c r="G20" i="1"/>
  <c r="G13" i="1"/>
  <c r="G12" i="1"/>
  <c r="G11" i="1"/>
  <c r="H23" i="2"/>
  <c r="F47" i="2"/>
  <c r="G68" i="2"/>
  <c r="F50" i="2"/>
  <c r="G50" i="2" s="1"/>
  <c r="H39" i="2"/>
  <c r="H41" i="2" s="1"/>
  <c r="F68" i="2"/>
  <c r="F73" i="2"/>
  <c r="F35" i="2"/>
  <c r="F36" i="2"/>
  <c r="F32" i="2"/>
  <c r="G32" i="2" s="1"/>
  <c r="F31" i="2"/>
  <c r="F30" i="2"/>
  <c r="G30" i="2" s="1"/>
  <c r="F21" i="2"/>
  <c r="F20" i="2"/>
  <c r="F11" i="2"/>
  <c r="G73" i="2"/>
  <c r="G64" i="2"/>
  <c r="G63" i="2"/>
  <c r="G62" i="2"/>
  <c r="G61" i="2"/>
  <c r="G60" i="2"/>
  <c r="G59" i="2"/>
  <c r="G58" i="2"/>
  <c r="G57" i="2"/>
  <c r="G55" i="2"/>
  <c r="G54" i="2"/>
  <c r="G53" i="2"/>
  <c r="G52" i="2"/>
  <c r="G51" i="2"/>
  <c r="G49" i="2"/>
  <c r="G48" i="2"/>
  <c r="G47" i="2"/>
  <c r="G46" i="2"/>
  <c r="G45" i="2"/>
  <c r="G44" i="2"/>
  <c r="G37" i="2"/>
  <c r="G36" i="2"/>
  <c r="G35" i="2"/>
  <c r="H38" i="2" s="1"/>
  <c r="G31" i="2"/>
  <c r="G27" i="2"/>
  <c r="G26" i="2"/>
  <c r="G25" i="2"/>
  <c r="G22" i="2"/>
  <c r="G21" i="2"/>
  <c r="G20" i="2"/>
  <c r="G11" i="2"/>
  <c r="G12" i="2"/>
  <c r="F13" i="2"/>
  <c r="G13" i="2"/>
  <c r="F25" i="2"/>
  <c r="F26" i="2"/>
  <c r="F27" i="2"/>
  <c r="F37" i="2"/>
  <c r="F45" i="2"/>
  <c r="F49" i="2"/>
  <c r="H75" i="2"/>
  <c r="H24" i="1" l="1"/>
  <c r="H30" i="1"/>
  <c r="H36" i="1"/>
  <c r="H42" i="1"/>
  <c r="H15" i="1"/>
  <c r="H15" i="2"/>
  <c r="H17" i="2" s="1"/>
  <c r="H33" i="2"/>
  <c r="H28" i="2"/>
  <c r="H17" i="1" l="1"/>
  <c r="H43" i="1" s="1"/>
  <c r="H45" i="1" s="1"/>
  <c r="H71" i="1" s="1"/>
  <c r="H73" i="1" s="1"/>
  <c r="F75" i="1" l="1"/>
  <c r="F74" i="1"/>
  <c r="G71" i="2"/>
  <c r="G70" i="2"/>
  <c r="H77" i="2"/>
  <c r="F76" i="2"/>
  <c r="G76" i="2" s="1"/>
  <c r="G74" i="1" l="1"/>
  <c r="G75" i="1"/>
  <c r="F80" i="1" l="1"/>
  <c r="G80" i="1" s="1"/>
  <c r="H81" i="1"/>
</calcChain>
</file>

<file path=xl/sharedStrings.xml><?xml version="1.0" encoding="utf-8"?>
<sst xmlns="http://schemas.openxmlformats.org/spreadsheetml/2006/main" count="258" uniqueCount="106">
  <si>
    <t xml:space="preserve"> </t>
  </si>
  <si>
    <t>Children's Services Council of Broward County</t>
  </si>
  <si>
    <t>Program Budget Form</t>
  </si>
  <si>
    <t>Name of Agency:</t>
  </si>
  <si>
    <t>Program:</t>
  </si>
  <si>
    <t>Contract Number :</t>
  </si>
  <si>
    <t>Fiscal Year</t>
  </si>
  <si>
    <t>1. Regular Salaries and Wages:</t>
  </si>
  <si>
    <t>Position  Title</t>
  </si>
  <si>
    <t>Name of Staff</t>
  </si>
  <si>
    <t>Full or Part Time
Staff</t>
  </si>
  <si>
    <t>Total</t>
  </si>
  <si>
    <t>Total Salaries and Wages</t>
  </si>
  <si>
    <t>2. FICA (7.65%)</t>
  </si>
  <si>
    <t>3. Retirement Contributions:</t>
  </si>
  <si>
    <t>Total Retirement</t>
  </si>
  <si>
    <t>4. Life and Health Insurance:</t>
  </si>
  <si>
    <t>Total Life and Health Insurance</t>
  </si>
  <si>
    <t>5.Workers Compensation:</t>
  </si>
  <si>
    <t>Total Workers Compensation</t>
  </si>
  <si>
    <t>6. Unemployment Compensation:</t>
  </si>
  <si>
    <t>Total Unemployment Compensation</t>
  </si>
  <si>
    <t>Total FICA and Benefits</t>
  </si>
  <si>
    <t>Total Salary Costs</t>
  </si>
  <si>
    <t>7. Expense Accounts</t>
  </si>
  <si>
    <t>Account #</t>
  </si>
  <si>
    <t>Title</t>
  </si>
  <si>
    <t>Local or Out of Town Staff Travel</t>
  </si>
  <si>
    <t>Contractual Services/Consultants/Prof Fees</t>
  </si>
  <si>
    <t>Memorial Healthcare Contract $25 per hour x 250 hours</t>
  </si>
  <si>
    <t>Space and Utilities</t>
  </si>
  <si>
    <t>Other Items</t>
  </si>
  <si>
    <t>Flex Funds (Cost Reimbursement)</t>
  </si>
  <si>
    <t>Emergency assistance 25 youth @$160 per youth</t>
  </si>
  <si>
    <t>Value Added (Cost Reimbursement )</t>
  </si>
  <si>
    <t>Transportation(Cost Reimbursement )</t>
  </si>
  <si>
    <t>Out of School Time Fees (Cost Reimbursement )</t>
  </si>
  <si>
    <t>Other Reimbursement Items</t>
  </si>
  <si>
    <t>Fiscal Sponsorship Fee (Cost Reimbursement)</t>
  </si>
  <si>
    <t>Equipment (Cost Reimbursement)</t>
  </si>
  <si>
    <t>Start-Up Salaries (Cost Reimbursement)</t>
  </si>
  <si>
    <t>Start-Up FICA (Cost Reimbursement)</t>
  </si>
  <si>
    <t>Start-Up Retirement (Cost Reimbursement)</t>
  </si>
  <si>
    <t>Start-Up Health/Life Insurance (Cost Reimbursement)</t>
  </si>
  <si>
    <t>Start-Up Workers Compensation (Cost Reimbursement)</t>
  </si>
  <si>
    <t>Start-Up Purchased Services (Cost Reimbursement)</t>
  </si>
  <si>
    <t>Total Other Expense Accounts</t>
  </si>
  <si>
    <t>Subtotal Program Costs</t>
  </si>
  <si>
    <t>Administrative Costs</t>
  </si>
  <si>
    <t>Section 1.   GRAND TOTAL REQUEST</t>
  </si>
  <si>
    <t>Admin Cost Percentage</t>
  </si>
  <si>
    <t>Fiscal Sponsor Fee Percentage</t>
  </si>
  <si>
    <t xml:space="preserve">Fiscal Sponsor Fee  Percent of Sub-Total Requested(Dollar value must not exceed $25,000 or 7% of Subtotal Requested) </t>
  </si>
  <si>
    <t>Section 2.   MATCHING CONTRIBUTIONS</t>
  </si>
  <si>
    <t>Description of Summary Funder(s)</t>
  </si>
  <si>
    <t xml:space="preserve">     a. CASH</t>
  </si>
  <si>
    <t xml:space="preserve">     b. IN-KIND</t>
  </si>
  <si>
    <t xml:space="preserve">     c. TOTAL MATCH</t>
  </si>
  <si>
    <t>Match Percent of Total Requested</t>
  </si>
  <si>
    <t>(Dollar value must equal at least 5% of Total Requested)</t>
  </si>
  <si>
    <t>Section 3.  TOTAL PROGRAM VALUE</t>
  </si>
  <si>
    <t>For CSC Staff Training Purposes Only</t>
  </si>
  <si>
    <t>CSC Broward</t>
  </si>
  <si>
    <t>Program Manager</t>
  </si>
  <si>
    <t>FT</t>
  </si>
  <si>
    <t>Annual Salary of
$50,000 x 70% time allocated to program</t>
  </si>
  <si>
    <t>Counselor</t>
  </si>
  <si>
    <t xml:space="preserve"> Annual Salary of
 $32,000 x 100% time allocated to program</t>
  </si>
  <si>
    <t>Teacher</t>
  </si>
  <si>
    <t>PT</t>
  </si>
  <si>
    <t>5% of Salary  = $2,500 times 70% = $1,750</t>
  </si>
  <si>
    <t>No retirement</t>
  </si>
  <si>
    <t>$400 per month x 12 = $4,800 times 70% = $3,360</t>
  </si>
  <si>
    <t>$400 per month x 12 = $4,800</t>
  </si>
  <si>
    <t>.5% of Salary =$250 times 70% = $175</t>
  </si>
  <si>
    <t xml:space="preserve">6.2% of first $7,000 of wages =$434 times 70% = $304
</t>
  </si>
  <si>
    <t>6.2% of first $7,000 of wages = $434</t>
  </si>
  <si>
    <t>Expenses/Supplies</t>
  </si>
  <si>
    <t>Weekly stipends paid to Volunteer Camp Counselors
$75 x 5 Volunteers @ 20 weeks</t>
  </si>
  <si>
    <t>Start-Up Training (Cost Reimbursement)</t>
  </si>
  <si>
    <t>Start-Up Supplies  (Cost Reimbursement)</t>
  </si>
  <si>
    <t>Total FICA (7.65% of Total Salaries  &amp; Wages)</t>
  </si>
  <si>
    <t xml:space="preserve">Program Name </t>
  </si>
  <si>
    <t>Contract Number</t>
  </si>
  <si>
    <t>Mary James</t>
  </si>
  <si>
    <t>John Pink</t>
  </si>
  <si>
    <t>Sue, Brown</t>
  </si>
  <si>
    <t>Match Amount</t>
  </si>
  <si>
    <t>10/01/2019- 9/30/2020</t>
  </si>
  <si>
    <t>$1,100 per pay period @ 26 pay periods x 100% time allocated to program. Staff works 30 hrs. per week.</t>
  </si>
  <si>
    <t>Description of Program Cost ( Method of calculation)</t>
  </si>
  <si>
    <t>Rounded Amount Charged to Contract</t>
  </si>
  <si>
    <t>Amount Charged to Contract</t>
  </si>
  <si>
    <t>5% of Salary = $32,000*.05 = $1,600</t>
  </si>
  <si>
    <t>.5% of Salary =$32,000*.005= $160</t>
  </si>
  <si>
    <t>.5% of Salary =$28,600*.005= $143</t>
  </si>
  <si>
    <t>50% of Annual financial statement audit cost,-
50%  x $10,000 = $5,000
12.825% of Executive Director's Salary and benefits,- 
$86,350 x 12.825 %  = $11,071.42 
Total  $5,000 + $11,071.42 =$16,071.42</t>
  </si>
  <si>
    <t>Admin Costs Percent of Sub-Total Requested (Dollar value must not exceed 12% of Subtotal Requested)</t>
  </si>
  <si>
    <t>Program supplies, food , beverages for four (4) scheduled Community Service Projects - 4 @ $600 = $2,400</t>
  </si>
  <si>
    <t>Copier, printing , paper pens $33.83 per month x 12 months</t>
  </si>
  <si>
    <t>Description of Program Cost
 (Method of calculation)</t>
  </si>
  <si>
    <t xml:space="preserve">Fiscal Sponsor Fee  Percent of Sub-Total Requested (Dollar value must not exceed $25,000 or 7% of Subtotal Requested) </t>
  </si>
  <si>
    <t>Description of Program Cost (Method of calculation)</t>
  </si>
  <si>
    <t>Total Start-Up Expense Accounts</t>
  </si>
  <si>
    <t xml:space="preserve">Rounded 
Match Amount </t>
  </si>
  <si>
    <t>DO NOT enter amounts in these columns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</si>
</sst>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Times New Roman"/>
      <family val="1"/>
    </font>
    <font>
      <sz val="18"/>
      <color theme="1"/>
      <name val="Calibri"/>
      <family val="2"/>
      <scheme val="minor"/>
    </font>
    <font>
      <b/>
      <sz val="18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Times New Roman"/>
      <family val="1"/>
    </font>
    <font>
      <b/>
      <u val="singleAccounting"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i/>
      <sz val="14"/>
      <color rgb="FF0070C0"/>
      <name val="Times New Roman"/>
      <family val="1"/>
    </font>
    <font>
      <u/>
      <sz val="11"/>
      <color theme="1"/>
      <name val="Calibri"/>
      <family val="2"/>
      <scheme val="minor"/>
    </font>
    <font>
      <i/>
      <sz val="14"/>
      <color rgb="FFFF0000"/>
      <name val="Times New Roman"/>
      <family val="1"/>
    </font>
    <font>
      <b/>
      <i/>
      <sz val="14"/>
      <color rgb="FFFF0000"/>
      <name val="Times New Roman"/>
      <family val="1"/>
    </font>
    <font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i/>
      <sz val="16"/>
      <name val="Times New Roman"/>
      <family val="1"/>
    </font>
    <font>
      <b/>
      <u val="singleAccounting"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i/>
      <sz val="16"/>
      <color rgb="FF0070C0"/>
      <name val="Times New Roman"/>
      <family val="1"/>
    </font>
    <font>
      <u/>
      <sz val="16"/>
      <color theme="1"/>
      <name val="Calibri"/>
      <family val="2"/>
      <scheme val="minor"/>
    </font>
    <font>
      <i/>
      <sz val="16"/>
      <color rgb="FFFF0000"/>
      <name val="Times New Roman"/>
      <family val="1"/>
    </font>
    <font>
      <b/>
      <i/>
      <sz val="16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9">
    <xf numFmtId="0" fontId="0" fillId="0" borderId="0" xfId="0"/>
    <xf numFmtId="0" fontId="0" fillId="0" borderId="0" xfId="0" applyBorder="1" applyProtection="1">
      <protection locked="0"/>
    </xf>
    <xf numFmtId="0" fontId="2" fillId="0" borderId="1" xfId="0" applyFont="1" applyFill="1" applyBorder="1" applyAlignment="1" applyProtection="1">
      <alignment horizontal="center" vertical="top"/>
      <protection locked="0"/>
    </xf>
    <xf numFmtId="0" fontId="2" fillId="0" borderId="2" xfId="0" applyFont="1" applyFill="1" applyBorder="1" applyAlignment="1" applyProtection="1">
      <alignment horizontal="center" vertical="top"/>
      <protection locked="0"/>
    </xf>
    <xf numFmtId="0" fontId="2" fillId="0" borderId="3" xfId="0" applyFont="1" applyFill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0" fontId="3" fillId="0" borderId="0" xfId="0" applyFont="1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6" fillId="0" borderId="4" xfId="0" applyFont="1" applyFill="1" applyBorder="1" applyAlignment="1" applyProtection="1">
      <alignment horizontal="right"/>
      <protection locked="0"/>
    </xf>
    <xf numFmtId="14" fontId="6" fillId="0" borderId="6" xfId="0" applyNumberFormat="1" applyFont="1" applyFill="1" applyBorder="1" applyAlignment="1" applyProtection="1">
      <protection locked="0"/>
    </xf>
    <xf numFmtId="14" fontId="8" fillId="0" borderId="5" xfId="0" applyNumberFormat="1" applyFont="1" applyFill="1" applyBorder="1" applyAlignment="1" applyProtection="1">
      <protection locked="0"/>
    </xf>
    <xf numFmtId="49" fontId="6" fillId="0" borderId="4" xfId="0" applyNumberFormat="1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protection locked="0"/>
    </xf>
    <xf numFmtId="0" fontId="8" fillId="0" borderId="5" xfId="0" applyFont="1" applyFill="1" applyBorder="1" applyAlignment="1" applyProtection="1">
      <protection locked="0"/>
    </xf>
    <xf numFmtId="43" fontId="6" fillId="0" borderId="6" xfId="1" applyFont="1" applyFill="1" applyBorder="1" applyAlignment="1" applyProtection="1">
      <alignment wrapText="1"/>
      <protection locked="0"/>
    </xf>
    <xf numFmtId="164" fontId="5" fillId="0" borderId="5" xfId="1" applyNumberFormat="1" applyFont="1" applyFill="1" applyBorder="1" applyProtection="1">
      <protection locked="0"/>
    </xf>
    <xf numFmtId="0" fontId="7" fillId="0" borderId="0" xfId="0" applyFont="1" applyFill="1" applyBorder="1" applyProtection="1"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wrapText="1"/>
      <protection locked="0"/>
    </xf>
    <xf numFmtId="43" fontId="6" fillId="0" borderId="0" xfId="1" applyFont="1" applyFill="1" applyBorder="1" applyAlignment="1" applyProtection="1">
      <alignment wrapText="1"/>
      <protection locked="0"/>
    </xf>
    <xf numFmtId="0" fontId="7" fillId="0" borderId="0" xfId="0" applyFont="1" applyBorder="1" applyProtection="1"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2" xfId="0" applyFont="1" applyBorder="1" applyAlignment="1" applyProtection="1">
      <alignment horizontal="left" wrapText="1"/>
      <protection locked="0"/>
    </xf>
    <xf numFmtId="0" fontId="6" fillId="0" borderId="12" xfId="0" applyFont="1" applyBorder="1" applyAlignment="1" applyProtection="1">
      <alignment horizontal="center" wrapText="1"/>
      <protection locked="0"/>
    </xf>
    <xf numFmtId="164" fontId="6" fillId="0" borderId="14" xfId="1" applyNumberFormat="1" applyFont="1" applyBorder="1" applyAlignment="1" applyProtection="1">
      <alignment horizontal="left" wrapText="1"/>
    </xf>
    <xf numFmtId="0" fontId="9" fillId="0" borderId="0" xfId="0" applyFont="1" applyFill="1" applyBorder="1" applyAlignment="1" applyProtection="1">
      <alignment horizontal="center" wrapText="1"/>
      <protection locked="0"/>
    </xf>
    <xf numFmtId="0" fontId="7" fillId="0" borderId="15" xfId="0" applyFont="1" applyBorder="1" applyAlignment="1" applyProtection="1">
      <alignment horizontal="left"/>
      <protection locked="0"/>
    </xf>
    <xf numFmtId="0" fontId="7" fillId="0" borderId="16" xfId="0" applyFont="1" applyBorder="1" applyAlignment="1" applyProtection="1">
      <alignment horizontal="left"/>
      <protection locked="0"/>
    </xf>
    <xf numFmtId="0" fontId="7" fillId="0" borderId="16" xfId="0" applyFont="1" applyBorder="1" applyAlignment="1" applyProtection="1">
      <alignment vertical="center" wrapText="1"/>
      <protection locked="0"/>
    </xf>
    <xf numFmtId="164" fontId="6" fillId="0" borderId="5" xfId="1" applyNumberFormat="1" applyFont="1" applyBorder="1" applyProtection="1"/>
    <xf numFmtId="0" fontId="7" fillId="0" borderId="16" xfId="0" applyFont="1" applyBorder="1" applyAlignment="1" applyProtection="1">
      <alignment horizontal="left" vertical="center" wrapText="1"/>
      <protection locked="0"/>
    </xf>
    <xf numFmtId="164" fontId="6" fillId="0" borderId="16" xfId="1" applyNumberFormat="1" applyFont="1" applyBorder="1" applyProtection="1">
      <protection locked="0"/>
    </xf>
    <xf numFmtId="0" fontId="10" fillId="0" borderId="15" xfId="0" applyFont="1" applyBorder="1" applyProtection="1">
      <protection locked="0"/>
    </xf>
    <xf numFmtId="0" fontId="11" fillId="0" borderId="16" xfId="0" applyFont="1" applyBorder="1" applyAlignment="1" applyProtection="1">
      <alignment horizontal="right"/>
      <protection locked="0"/>
    </xf>
    <xf numFmtId="44" fontId="6" fillId="0" borderId="20" xfId="2" applyFont="1" applyBorder="1" applyProtection="1"/>
    <xf numFmtId="43" fontId="12" fillId="0" borderId="0" xfId="1" applyFont="1" applyBorder="1" applyProtection="1">
      <protection locked="0"/>
    </xf>
    <xf numFmtId="0" fontId="7" fillId="0" borderId="15" xfId="0" applyFont="1" applyBorder="1" applyProtection="1">
      <protection locked="0"/>
    </xf>
    <xf numFmtId="43" fontId="0" fillId="0" borderId="0" xfId="1" applyFont="1" applyBorder="1" applyProtection="1">
      <protection locked="0"/>
    </xf>
    <xf numFmtId="43" fontId="6" fillId="0" borderId="5" xfId="1" applyNumberFormat="1" applyFont="1" applyBorder="1" applyProtection="1"/>
    <xf numFmtId="0" fontId="7" fillId="0" borderId="15" xfId="0" applyFont="1" applyBorder="1" applyAlignment="1" applyProtection="1">
      <protection locked="0"/>
    </xf>
    <xf numFmtId="164" fontId="13" fillId="0" borderId="0" xfId="1" applyNumberFormat="1" applyFont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0" fontId="0" fillId="0" borderId="15" xfId="0" applyBorder="1" applyProtection="1">
      <protection locked="0"/>
    </xf>
    <xf numFmtId="0" fontId="11" fillId="0" borderId="15" xfId="0" applyFont="1" applyBorder="1" applyAlignment="1" applyProtection="1">
      <protection locked="0"/>
    </xf>
    <xf numFmtId="0" fontId="11" fillId="0" borderId="16" xfId="0" applyFont="1" applyBorder="1" applyProtection="1">
      <protection locked="0"/>
    </xf>
    <xf numFmtId="0" fontId="11" fillId="0" borderId="16" xfId="0" applyFont="1" applyBorder="1" applyAlignment="1" applyProtection="1">
      <alignment horizontal="center"/>
      <protection locked="0"/>
    </xf>
    <xf numFmtId="0" fontId="11" fillId="0" borderId="19" xfId="0" applyFont="1" applyBorder="1" applyProtection="1">
      <protection locked="0"/>
    </xf>
    <xf numFmtId="43" fontId="11" fillId="0" borderId="19" xfId="1" applyFont="1" applyBorder="1" applyAlignment="1" applyProtection="1">
      <alignment horizontal="left" wrapText="1"/>
      <protection locked="0"/>
    </xf>
    <xf numFmtId="0" fontId="0" fillId="0" borderId="26" xfId="0" applyBorder="1" applyAlignment="1" applyProtection="1">
      <protection locked="0"/>
    </xf>
    <xf numFmtId="0" fontId="11" fillId="0" borderId="27" xfId="0" applyFont="1" applyBorder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right"/>
      <protection locked="0"/>
    </xf>
    <xf numFmtId="0" fontId="11" fillId="0" borderId="28" xfId="0" applyFont="1" applyBorder="1" applyAlignment="1" applyProtection="1">
      <alignment horizontal="center"/>
      <protection locked="0"/>
    </xf>
    <xf numFmtId="44" fontId="6" fillId="0" borderId="5" xfId="2" applyNumberFormat="1" applyFont="1" applyBorder="1" applyAlignment="1" applyProtection="1">
      <alignment horizontal="right"/>
    </xf>
    <xf numFmtId="0" fontId="11" fillId="0" borderId="0" xfId="0" applyFont="1" applyBorder="1" applyProtection="1">
      <protection locked="0"/>
    </xf>
    <xf numFmtId="49" fontId="6" fillId="0" borderId="0" xfId="0" applyNumberFormat="1" applyFont="1" applyBorder="1" applyAlignment="1" applyProtection="1">
      <alignment horizontal="right"/>
      <protection locked="0"/>
    </xf>
    <xf numFmtId="0" fontId="14" fillId="0" borderId="32" xfId="0" applyFont="1" applyBorder="1" applyAlignment="1" applyProtection="1">
      <alignment horizontal="left"/>
      <protection locked="0"/>
    </xf>
    <xf numFmtId="0" fontId="7" fillId="0" borderId="17" xfId="0" applyFont="1" applyBorder="1" applyAlignment="1" applyProtection="1">
      <alignment horizontal="left"/>
      <protection locked="0"/>
    </xf>
    <xf numFmtId="0" fontId="14" fillId="0" borderId="15" xfId="0" applyFont="1" applyBorder="1" applyAlignment="1" applyProtection="1">
      <alignment horizontal="left"/>
      <protection locked="0"/>
    </xf>
    <xf numFmtId="0" fontId="15" fillId="0" borderId="0" xfId="0" applyFont="1" applyBorder="1" applyAlignment="1" applyProtection="1">
      <protection locked="0"/>
    </xf>
    <xf numFmtId="0" fontId="6" fillId="0" borderId="16" xfId="0" applyFont="1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center"/>
      <protection locked="0"/>
    </xf>
    <xf numFmtId="43" fontId="0" fillId="0" borderId="0" xfId="1" applyFont="1" applyBorder="1" applyAlignment="1" applyProtection="1">
      <alignment wrapText="1"/>
      <protection locked="0"/>
    </xf>
    <xf numFmtId="9" fontId="16" fillId="0" borderId="0" xfId="3" applyFont="1" applyBorder="1" applyAlignment="1" applyProtection="1">
      <alignment horizontal="left"/>
      <protection locked="0"/>
    </xf>
    <xf numFmtId="9" fontId="0" fillId="0" borderId="0" xfId="3" applyFont="1" applyProtection="1">
      <protection locked="0"/>
    </xf>
    <xf numFmtId="49" fontId="7" fillId="0" borderId="0" xfId="0" applyNumberFormat="1" applyFont="1" applyBorder="1" applyAlignment="1" applyProtection="1">
      <alignment horizontal="center"/>
      <protection locked="0"/>
    </xf>
    <xf numFmtId="10" fontId="18" fillId="0" borderId="17" xfId="3" applyNumberFormat="1" applyFont="1" applyBorder="1" applyAlignment="1" applyProtection="1">
      <alignment horizontal="right" wrapText="1"/>
    </xf>
    <xf numFmtId="10" fontId="18" fillId="0" borderId="16" xfId="3" applyNumberFormat="1" applyFont="1" applyBorder="1" applyAlignment="1" applyProtection="1">
      <alignment horizontal="right" wrapText="1"/>
    </xf>
    <xf numFmtId="0" fontId="7" fillId="0" borderId="16" xfId="0" applyFont="1" applyBorder="1" applyAlignment="1" applyProtection="1">
      <protection locked="0"/>
    </xf>
    <xf numFmtId="0" fontId="7" fillId="0" borderId="19" xfId="0" applyFont="1" applyBorder="1" applyAlignment="1" applyProtection="1">
      <alignment wrapText="1"/>
      <protection locked="0"/>
    </xf>
    <xf numFmtId="0" fontId="0" fillId="0" borderId="45" xfId="0" applyBorder="1" applyProtection="1">
      <protection locked="0"/>
    </xf>
    <xf numFmtId="0" fontId="7" fillId="0" borderId="0" xfId="0" applyFont="1" applyBorder="1" applyAlignment="1" applyProtection="1">
      <protection locked="0"/>
    </xf>
    <xf numFmtId="43" fontId="11" fillId="0" borderId="0" xfId="1" applyFont="1" applyBorder="1" applyAlignment="1" applyProtection="1">
      <alignment horizontal="left" wrapText="1"/>
      <protection locked="0"/>
    </xf>
    <xf numFmtId="43" fontId="6" fillId="0" borderId="0" xfId="1" applyNumberFormat="1" applyFont="1" applyBorder="1" applyProtection="1">
      <protection locked="0"/>
    </xf>
    <xf numFmtId="0" fontId="10" fillId="0" borderId="0" xfId="0" applyFont="1" applyBorder="1" applyProtection="1">
      <protection locked="0"/>
    </xf>
    <xf numFmtId="0" fontId="19" fillId="0" borderId="0" xfId="0" applyFont="1" applyBorder="1" applyProtection="1"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19" fillId="0" borderId="0" xfId="0" applyFont="1" applyBorder="1" applyAlignment="1" applyProtection="1">
      <alignment horizontal="left" wrapText="1"/>
      <protection locked="0"/>
    </xf>
    <xf numFmtId="43" fontId="19" fillId="0" borderId="0" xfId="1" applyFont="1" applyBorder="1" applyAlignment="1" applyProtection="1">
      <alignment horizontal="left" wrapText="1"/>
      <protection locked="0"/>
    </xf>
    <xf numFmtId="164" fontId="19" fillId="0" borderId="0" xfId="1" applyNumberFormat="1" applyFon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43" fontId="0" fillId="0" borderId="0" xfId="1" applyFont="1" applyAlignment="1" applyProtection="1">
      <alignment wrapText="1"/>
      <protection locked="0"/>
    </xf>
    <xf numFmtId="164" fontId="0" fillId="0" borderId="0" xfId="1" applyNumberFormat="1" applyFont="1" applyProtection="1">
      <protection locked="0"/>
    </xf>
    <xf numFmtId="0" fontId="20" fillId="0" borderId="0" xfId="0" applyFont="1" applyBorder="1"/>
    <xf numFmtId="0" fontId="21" fillId="0" borderId="1" xfId="0" applyFont="1" applyFill="1" applyBorder="1" applyAlignment="1">
      <alignment horizontal="left" vertical="top"/>
    </xf>
    <xf numFmtId="0" fontId="21" fillId="0" borderId="2" xfId="0" applyFont="1" applyFill="1" applyBorder="1" applyAlignment="1">
      <alignment horizontal="center" vertical="top"/>
    </xf>
    <xf numFmtId="0" fontId="21" fillId="0" borderId="3" xfId="0" applyFont="1" applyFill="1" applyBorder="1" applyAlignment="1">
      <alignment horizontal="center" vertical="top"/>
    </xf>
    <xf numFmtId="0" fontId="20" fillId="0" borderId="0" xfId="0" applyFont="1"/>
    <xf numFmtId="0" fontId="23" fillId="0" borderId="0" xfId="0" applyFont="1" applyFill="1" applyBorder="1"/>
    <xf numFmtId="0" fontId="22" fillId="0" borderId="4" xfId="0" applyFont="1" applyFill="1" applyBorder="1" applyAlignment="1">
      <alignment horizontal="right"/>
    </xf>
    <xf numFmtId="14" fontId="23" fillId="0" borderId="5" xfId="0" applyNumberFormat="1" applyFont="1" applyFill="1" applyBorder="1" applyAlignment="1" applyProtection="1">
      <protection locked="0"/>
    </xf>
    <xf numFmtId="49" fontId="22" fillId="0" borderId="4" xfId="0" applyNumberFormat="1" applyFont="1" applyFill="1" applyBorder="1" applyAlignment="1">
      <alignment horizontal="right"/>
    </xf>
    <xf numFmtId="0" fontId="23" fillId="0" borderId="5" xfId="0" applyFont="1" applyFill="1" applyBorder="1" applyAlignment="1"/>
    <xf numFmtId="164" fontId="23" fillId="0" borderId="5" xfId="1" applyNumberFormat="1" applyFont="1" applyFill="1" applyBorder="1"/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wrapText="1"/>
    </xf>
    <xf numFmtId="43" fontId="22" fillId="0" borderId="0" xfId="1" applyFont="1" applyFill="1" applyBorder="1" applyAlignment="1">
      <alignment wrapText="1"/>
    </xf>
    <xf numFmtId="0" fontId="23" fillId="0" borderId="0" xfId="0" applyFont="1" applyBorder="1"/>
    <xf numFmtId="0" fontId="22" fillId="0" borderId="11" xfId="0" applyFont="1" applyBorder="1" applyAlignment="1">
      <alignment horizontal="left" wrapText="1"/>
    </xf>
    <xf numFmtId="0" fontId="22" fillId="0" borderId="12" xfId="0" applyFont="1" applyBorder="1" applyAlignment="1">
      <alignment horizontal="left" wrapText="1"/>
    </xf>
    <xf numFmtId="0" fontId="22" fillId="0" borderId="12" xfId="0" applyFont="1" applyBorder="1" applyAlignment="1">
      <alignment horizontal="center" wrapText="1"/>
    </xf>
    <xf numFmtId="43" fontId="22" fillId="0" borderId="13" xfId="1" applyFont="1" applyBorder="1" applyAlignment="1">
      <alignment horizontal="center" wrapText="1"/>
    </xf>
    <xf numFmtId="164" fontId="22" fillId="0" borderId="14" xfId="1" applyNumberFormat="1" applyFont="1" applyBorder="1" applyAlignment="1">
      <alignment horizontal="left" wrapText="1"/>
    </xf>
    <xf numFmtId="0" fontId="24" fillId="0" borderId="0" xfId="0" applyFont="1" applyFill="1" applyBorder="1" applyAlignment="1">
      <alignment horizontal="center" wrapText="1"/>
    </xf>
    <xf numFmtId="10" fontId="20" fillId="0" borderId="0" xfId="0" applyNumberFormat="1" applyFont="1"/>
    <xf numFmtId="0" fontId="23" fillId="0" borderId="15" xfId="0" applyFont="1" applyBorder="1" applyAlignment="1">
      <alignment horizontal="left"/>
    </xf>
    <xf numFmtId="0" fontId="23" fillId="0" borderId="16" xfId="0" applyFont="1" applyBorder="1" applyAlignment="1">
      <alignment horizontal="left"/>
    </xf>
    <xf numFmtId="0" fontId="23" fillId="0" borderId="16" xfId="0" applyFont="1" applyBorder="1" applyAlignment="1">
      <alignment vertical="center" wrapText="1"/>
    </xf>
    <xf numFmtId="164" fontId="22" fillId="0" borderId="5" xfId="1" applyNumberFormat="1" applyFont="1" applyBorder="1"/>
    <xf numFmtId="44" fontId="20" fillId="0" borderId="0" xfId="0" applyNumberFormat="1" applyFont="1"/>
    <xf numFmtId="0" fontId="23" fillId="0" borderId="16" xfId="0" applyFont="1" applyBorder="1" applyAlignment="1">
      <alignment horizontal="left" vertical="center" wrapText="1"/>
    </xf>
    <xf numFmtId="164" fontId="22" fillId="0" borderId="19" xfId="1" applyNumberFormat="1" applyFont="1" applyBorder="1"/>
    <xf numFmtId="0" fontId="25" fillId="0" borderId="15" xfId="0" applyFont="1" applyBorder="1"/>
    <xf numFmtId="0" fontId="26" fillId="0" borderId="16" xfId="0" applyFont="1" applyBorder="1" applyAlignment="1">
      <alignment horizontal="right"/>
    </xf>
    <xf numFmtId="43" fontId="26" fillId="0" borderId="17" xfId="1" applyFont="1" applyBorder="1" applyAlignment="1">
      <alignment horizontal="left" wrapText="1"/>
    </xf>
    <xf numFmtId="44" fontId="22" fillId="0" borderId="20" xfId="2" applyFont="1" applyBorder="1"/>
    <xf numFmtId="43" fontId="27" fillId="0" borderId="0" xfId="1" applyFont="1" applyBorder="1"/>
    <xf numFmtId="0" fontId="23" fillId="0" borderId="15" xfId="0" applyFont="1" applyBorder="1"/>
    <xf numFmtId="43" fontId="26" fillId="0" borderId="16" xfId="1" applyFont="1" applyBorder="1" applyAlignment="1">
      <alignment horizontal="left" wrapText="1"/>
    </xf>
    <xf numFmtId="43" fontId="20" fillId="0" borderId="0" xfId="1" applyFont="1" applyBorder="1"/>
    <xf numFmtId="43" fontId="22" fillId="0" borderId="5" xfId="1" applyNumberFormat="1" applyFont="1" applyBorder="1"/>
    <xf numFmtId="43" fontId="22" fillId="0" borderId="16" xfId="1" applyFont="1" applyBorder="1"/>
    <xf numFmtId="0" fontId="23" fillId="0" borderId="15" xfId="0" applyFont="1" applyBorder="1" applyAlignment="1"/>
    <xf numFmtId="43" fontId="22" fillId="0" borderId="18" xfId="1" applyFont="1" applyBorder="1"/>
    <xf numFmtId="164" fontId="28" fillId="0" borderId="0" xfId="1" applyNumberFormat="1" applyFont="1" applyBorder="1" applyAlignment="1">
      <alignment horizontal="right"/>
    </xf>
    <xf numFmtId="0" fontId="20" fillId="0" borderId="4" xfId="0" applyFont="1" applyBorder="1"/>
    <xf numFmtId="43" fontId="22" fillId="0" borderId="5" xfId="1" applyNumberFormat="1" applyFont="1" applyBorder="1" applyAlignment="1">
      <alignment horizontal="right"/>
    </xf>
    <xf numFmtId="0" fontId="20" fillId="0" borderId="15" xfId="0" applyFont="1" applyBorder="1"/>
    <xf numFmtId="0" fontId="26" fillId="0" borderId="15" xfId="0" applyFont="1" applyBorder="1" applyAlignment="1"/>
    <xf numFmtId="0" fontId="26" fillId="0" borderId="16" xfId="0" applyFont="1" applyBorder="1"/>
    <xf numFmtId="0" fontId="26" fillId="0" borderId="16" xfId="0" applyFont="1" applyBorder="1" applyAlignment="1">
      <alignment horizontal="center"/>
    </xf>
    <xf numFmtId="43" fontId="22" fillId="0" borderId="23" xfId="1" applyNumberFormat="1" applyFont="1" applyBorder="1" applyAlignment="1">
      <alignment horizontal="right"/>
    </xf>
    <xf numFmtId="43" fontId="22" fillId="0" borderId="14" xfId="1" applyNumberFormat="1" applyFont="1" applyBorder="1" applyAlignment="1">
      <alignment horizontal="right"/>
    </xf>
    <xf numFmtId="0" fontId="26" fillId="0" borderId="19" xfId="0" applyFont="1" applyBorder="1"/>
    <xf numFmtId="43" fontId="26" fillId="0" borderId="19" xfId="1" applyFont="1" applyBorder="1" applyAlignment="1">
      <alignment horizontal="left" wrapText="1"/>
    </xf>
    <xf numFmtId="164" fontId="22" fillId="0" borderId="14" xfId="1" applyNumberFormat="1" applyFont="1" applyBorder="1"/>
    <xf numFmtId="0" fontId="20" fillId="0" borderId="26" xfId="0" applyFont="1" applyBorder="1" applyAlignment="1"/>
    <xf numFmtId="44" fontId="22" fillId="0" borderId="14" xfId="2" applyNumberFormat="1" applyFont="1" applyBorder="1" applyAlignment="1">
      <alignment horizontal="right"/>
    </xf>
    <xf numFmtId="0" fontId="26" fillId="0" borderId="27" xfId="0" applyFont="1" applyBorder="1" applyAlignment="1">
      <alignment horizontal="center"/>
    </xf>
    <xf numFmtId="0" fontId="26" fillId="0" borderId="0" xfId="0" applyFont="1" applyBorder="1" applyAlignment="1">
      <alignment horizontal="right"/>
    </xf>
    <xf numFmtId="0" fontId="26" fillId="0" borderId="28" xfId="0" applyFont="1" applyBorder="1" applyAlignment="1">
      <alignment horizontal="center"/>
    </xf>
    <xf numFmtId="0" fontId="26" fillId="0" borderId="29" xfId="0" applyFont="1" applyBorder="1" applyAlignment="1">
      <alignment horizontal="right"/>
    </xf>
    <xf numFmtId="44" fontId="22" fillId="0" borderId="5" xfId="2" applyNumberFormat="1" applyFont="1" applyBorder="1" applyAlignment="1">
      <alignment horizontal="right"/>
    </xf>
    <xf numFmtId="0" fontId="26" fillId="0" borderId="0" xfId="0" applyFont="1" applyBorder="1"/>
    <xf numFmtId="49" fontId="22" fillId="0" borderId="0" xfId="0" applyNumberFormat="1" applyFont="1" applyBorder="1" applyAlignment="1">
      <alignment horizontal="right"/>
    </xf>
    <xf numFmtId="0" fontId="29" fillId="0" borderId="32" xfId="0" applyFont="1" applyBorder="1" applyAlignment="1">
      <alignment horizontal="left"/>
    </xf>
    <xf numFmtId="0" fontId="23" fillId="0" borderId="17" xfId="0" applyFont="1" applyBorder="1" applyAlignment="1">
      <alignment horizontal="left"/>
    </xf>
    <xf numFmtId="43" fontId="22" fillId="0" borderId="17" xfId="1" applyFont="1" applyBorder="1"/>
    <xf numFmtId="0" fontId="29" fillId="0" borderId="15" xfId="0" applyFont="1" applyBorder="1" applyAlignment="1">
      <alignment horizontal="left"/>
    </xf>
    <xf numFmtId="0" fontId="23" fillId="0" borderId="16" xfId="0" applyFont="1" applyBorder="1" applyAlignment="1">
      <alignment horizontal="left" wrapText="1"/>
    </xf>
    <xf numFmtId="0" fontId="30" fillId="0" borderId="0" xfId="0" applyFont="1" applyBorder="1" applyAlignment="1"/>
    <xf numFmtId="43" fontId="22" fillId="0" borderId="19" xfId="1" applyFont="1" applyBorder="1"/>
    <xf numFmtId="0" fontId="22" fillId="0" borderId="16" xfId="0" applyFont="1" applyBorder="1" applyAlignment="1">
      <alignment horizontal="right"/>
    </xf>
    <xf numFmtId="0" fontId="20" fillId="0" borderId="0" xfId="0" applyFont="1" applyBorder="1" applyAlignment="1">
      <alignment horizontal="center"/>
    </xf>
    <xf numFmtId="43" fontId="20" fillId="0" borderId="0" xfId="1" applyFont="1" applyBorder="1" applyAlignment="1">
      <alignment wrapText="1"/>
    </xf>
    <xf numFmtId="9" fontId="31" fillId="0" borderId="0" xfId="3" applyFont="1" applyBorder="1" applyAlignment="1">
      <alignment horizontal="left"/>
    </xf>
    <xf numFmtId="49" fontId="23" fillId="0" borderId="0" xfId="0" applyNumberFormat="1" applyFont="1" applyBorder="1" applyAlignment="1">
      <alignment horizontal="center"/>
    </xf>
    <xf numFmtId="10" fontId="33" fillId="0" borderId="17" xfId="3" applyNumberFormat="1" applyFont="1" applyBorder="1" applyAlignment="1">
      <alignment horizontal="right" wrapText="1"/>
    </xf>
    <xf numFmtId="43" fontId="22" fillId="0" borderId="5" xfId="1" applyNumberFormat="1" applyFont="1" applyBorder="1" applyAlignment="1"/>
    <xf numFmtId="43" fontId="20" fillId="0" borderId="0" xfId="1" applyFont="1" applyBorder="1" applyAlignment="1"/>
    <xf numFmtId="0" fontId="20" fillId="0" borderId="0" xfId="0" applyFont="1" applyAlignment="1"/>
    <xf numFmtId="10" fontId="33" fillId="0" borderId="16" xfId="3" applyNumberFormat="1" applyFont="1" applyBorder="1" applyAlignment="1">
      <alignment horizontal="right" wrapText="1"/>
    </xf>
    <xf numFmtId="0" fontId="23" fillId="0" borderId="16" xfId="0" applyFont="1" applyBorder="1" applyAlignment="1"/>
    <xf numFmtId="0" fontId="23" fillId="0" borderId="19" xfId="0" applyFont="1" applyBorder="1" applyAlignment="1">
      <alignment wrapText="1"/>
    </xf>
    <xf numFmtId="0" fontId="20" fillId="0" borderId="45" xfId="0" applyFont="1" applyBorder="1"/>
    <xf numFmtId="0" fontId="23" fillId="0" borderId="0" xfId="0" applyFont="1" applyBorder="1" applyAlignment="1"/>
    <xf numFmtId="43" fontId="26" fillId="0" borderId="0" xfId="1" applyFont="1" applyBorder="1" applyAlignment="1">
      <alignment horizontal="left" wrapText="1"/>
    </xf>
    <xf numFmtId="43" fontId="22" fillId="0" borderId="0" xfId="1" applyNumberFormat="1" applyFont="1" applyBorder="1"/>
    <xf numFmtId="0" fontId="25" fillId="0" borderId="0" xfId="0" applyFont="1" applyBorder="1"/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wrapText="1"/>
    </xf>
    <xf numFmtId="43" fontId="25" fillId="0" borderId="0" xfId="1" applyFont="1" applyBorder="1" applyAlignment="1">
      <alignment horizontal="left" wrapText="1"/>
    </xf>
    <xf numFmtId="164" fontId="25" fillId="0" borderId="0" xfId="1" applyNumberFormat="1" applyFont="1" applyBorder="1"/>
    <xf numFmtId="0" fontId="20" fillId="0" borderId="0" xfId="0" applyFont="1" applyAlignment="1">
      <alignment horizontal="center"/>
    </xf>
    <xf numFmtId="0" fontId="20" fillId="0" borderId="0" xfId="0" applyFont="1" applyAlignment="1">
      <alignment wrapText="1"/>
    </xf>
    <xf numFmtId="43" fontId="20" fillId="0" borderId="0" xfId="1" applyFont="1" applyAlignment="1">
      <alignment wrapText="1"/>
    </xf>
    <xf numFmtId="164" fontId="20" fillId="0" borderId="0" xfId="1" applyNumberFormat="1" applyFont="1"/>
    <xf numFmtId="0" fontId="22" fillId="2" borderId="8" xfId="0" applyFont="1" applyFill="1" applyBorder="1" applyAlignment="1">
      <alignment horizontal="left"/>
    </xf>
    <xf numFmtId="0" fontId="23" fillId="2" borderId="9" xfId="0" applyFont="1" applyFill="1" applyBorder="1"/>
    <xf numFmtId="0" fontId="23" fillId="2" borderId="9" xfId="0" applyFont="1" applyFill="1" applyBorder="1" applyAlignment="1">
      <alignment horizontal="center"/>
    </xf>
    <xf numFmtId="0" fontId="23" fillId="2" borderId="9" xfId="0" applyFont="1" applyFill="1" applyBorder="1" applyAlignment="1">
      <alignment wrapText="1"/>
    </xf>
    <xf numFmtId="43" fontId="23" fillId="2" borderId="9" xfId="1" applyFont="1" applyFill="1" applyBorder="1" applyAlignment="1">
      <alignment wrapText="1"/>
    </xf>
    <xf numFmtId="0" fontId="7" fillId="0" borderId="16" xfId="0" applyFont="1" applyBorder="1" applyAlignment="1" applyProtection="1">
      <alignment horizontal="left"/>
    </xf>
    <xf numFmtId="0" fontId="7" fillId="0" borderId="15" xfId="0" applyFont="1" applyBorder="1" applyAlignment="1" applyProtection="1"/>
    <xf numFmtId="0" fontId="22" fillId="2" borderId="15" xfId="0" applyFont="1" applyFill="1" applyBorder="1" applyAlignment="1">
      <alignment horizontal="left"/>
    </xf>
    <xf numFmtId="0" fontId="20" fillId="2" borderId="0" xfId="0" applyFont="1" applyFill="1"/>
    <xf numFmtId="0" fontId="23" fillId="2" borderId="16" xfId="0" applyFont="1" applyFill="1" applyBorder="1" applyAlignment="1">
      <alignment horizontal="left"/>
    </xf>
    <xf numFmtId="0" fontId="26" fillId="2" borderId="16" xfId="0" applyFont="1" applyFill="1" applyBorder="1" applyAlignment="1">
      <alignment horizontal="right"/>
    </xf>
    <xf numFmtId="43" fontId="26" fillId="2" borderId="16" xfId="1" applyFont="1" applyFill="1" applyBorder="1" applyAlignment="1">
      <alignment horizontal="left" wrapText="1"/>
    </xf>
    <xf numFmtId="0" fontId="20" fillId="2" borderId="16" xfId="0" applyFont="1" applyFill="1" applyBorder="1"/>
    <xf numFmtId="43" fontId="22" fillId="2" borderId="16" xfId="1" applyFont="1" applyFill="1" applyBorder="1"/>
    <xf numFmtId="0" fontId="22" fillId="2" borderId="30" xfId="0" applyFont="1" applyFill="1" applyBorder="1"/>
    <xf numFmtId="0" fontId="22" fillId="2" borderId="31" xfId="0" applyFont="1" applyFill="1" applyBorder="1"/>
    <xf numFmtId="0" fontId="22" fillId="2" borderId="1" xfId="0" applyFont="1" applyFill="1" applyBorder="1"/>
    <xf numFmtId="0" fontId="22" fillId="2" borderId="35" xfId="0" applyFont="1" applyFill="1" applyBorder="1" applyAlignment="1"/>
    <xf numFmtId="0" fontId="22" fillId="2" borderId="36" xfId="0" applyFont="1" applyFill="1" applyBorder="1" applyAlignment="1"/>
    <xf numFmtId="43" fontId="26" fillId="2" borderId="36" xfId="1" applyFont="1" applyFill="1" applyBorder="1" applyAlignment="1">
      <alignment horizontal="left" wrapText="1"/>
    </xf>
    <xf numFmtId="44" fontId="22" fillId="2" borderId="39" xfId="2" applyFont="1" applyFill="1" applyBorder="1" applyAlignment="1">
      <alignment horizontal="right"/>
    </xf>
    <xf numFmtId="0" fontId="22" fillId="2" borderId="15" xfId="0" applyFont="1" applyFill="1" applyBorder="1" applyAlignment="1"/>
    <xf numFmtId="0" fontId="22" fillId="2" borderId="16" xfId="0" applyFont="1" applyFill="1" applyBorder="1" applyAlignment="1"/>
    <xf numFmtId="43" fontId="22" fillId="2" borderId="16" xfId="1" applyFont="1" applyFill="1" applyBorder="1" applyAlignment="1">
      <alignment horizontal="center" wrapText="1"/>
    </xf>
    <xf numFmtId="0" fontId="22" fillId="2" borderId="19" xfId="0" applyFont="1" applyFill="1" applyBorder="1" applyAlignment="1"/>
    <xf numFmtId="43" fontId="26" fillId="2" borderId="19" xfId="1" applyFont="1" applyFill="1" applyBorder="1" applyAlignment="1">
      <alignment horizontal="left" wrapText="1"/>
    </xf>
    <xf numFmtId="44" fontId="22" fillId="2" borderId="23" xfId="2" applyFont="1" applyFill="1" applyBorder="1"/>
    <xf numFmtId="0" fontId="26" fillId="2" borderId="42" xfId="0" applyFont="1" applyFill="1" applyBorder="1" applyAlignment="1"/>
    <xf numFmtId="0" fontId="26" fillId="2" borderId="25" xfId="0" applyFont="1" applyFill="1" applyBorder="1" applyAlignment="1"/>
    <xf numFmtId="14" fontId="22" fillId="0" borderId="0" xfId="0" applyNumberFormat="1" applyFont="1" applyFill="1" applyBorder="1" applyAlignment="1" applyProtection="1">
      <protection locked="0"/>
    </xf>
    <xf numFmtId="0" fontId="22" fillId="0" borderId="0" xfId="0" applyFont="1" applyFill="1" applyBorder="1" applyAlignment="1"/>
    <xf numFmtId="0" fontId="6" fillId="2" borderId="8" xfId="0" applyFont="1" applyFill="1" applyBorder="1" applyAlignment="1" applyProtection="1">
      <alignment horizontal="left"/>
      <protection locked="0"/>
    </xf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43" fontId="5" fillId="2" borderId="9" xfId="1" applyFont="1" applyFill="1" applyBorder="1" applyAlignment="1" applyProtection="1">
      <alignment wrapText="1"/>
      <protection locked="0"/>
    </xf>
    <xf numFmtId="0" fontId="6" fillId="2" borderId="15" xfId="0" applyFont="1" applyFill="1" applyBorder="1" applyAlignment="1" applyProtection="1">
      <alignment horizontal="left"/>
      <protection locked="0"/>
    </xf>
    <xf numFmtId="0" fontId="7" fillId="2" borderId="16" xfId="0" applyFont="1" applyFill="1" applyBorder="1" applyAlignment="1" applyProtection="1">
      <alignment horizontal="left"/>
      <protection locked="0"/>
    </xf>
    <xf numFmtId="0" fontId="6" fillId="2" borderId="1" xfId="0" applyFont="1" applyFill="1" applyBorder="1" applyProtection="1">
      <protection locked="0"/>
    </xf>
    <xf numFmtId="0" fontId="6" fillId="2" borderId="35" xfId="0" applyFont="1" applyFill="1" applyBorder="1" applyAlignment="1" applyProtection="1">
      <protection locked="0"/>
    </xf>
    <xf numFmtId="0" fontId="6" fillId="2" borderId="36" xfId="0" applyFont="1" applyFill="1" applyBorder="1" applyAlignment="1" applyProtection="1">
      <protection locked="0"/>
    </xf>
    <xf numFmtId="0" fontId="6" fillId="2" borderId="15" xfId="0" applyFont="1" applyFill="1" applyBorder="1" applyAlignment="1" applyProtection="1">
      <protection locked="0"/>
    </xf>
    <xf numFmtId="0" fontId="6" fillId="2" borderId="16" xfId="0" applyFont="1" applyFill="1" applyBorder="1" applyAlignment="1" applyProtection="1">
      <protection locked="0"/>
    </xf>
    <xf numFmtId="0" fontId="6" fillId="2" borderId="19" xfId="0" applyFont="1" applyFill="1" applyBorder="1" applyAlignment="1" applyProtection="1">
      <protection locked="0"/>
    </xf>
    <xf numFmtId="0" fontId="11" fillId="2" borderId="42" xfId="0" applyFont="1" applyFill="1" applyBorder="1" applyAlignment="1" applyProtection="1">
      <protection locked="0"/>
    </xf>
    <xf numFmtId="0" fontId="11" fillId="2" borderId="25" xfId="0" applyFont="1" applyFill="1" applyBorder="1" applyAlignment="1" applyProtection="1">
      <protection locked="0"/>
    </xf>
    <xf numFmtId="44" fontId="6" fillId="2" borderId="23" xfId="2" applyFont="1" applyFill="1" applyBorder="1" applyProtection="1"/>
    <xf numFmtId="44" fontId="22" fillId="0" borderId="17" xfId="2" applyNumberFormat="1" applyFont="1" applyBorder="1"/>
    <xf numFmtId="43" fontId="22" fillId="0" borderId="16" xfId="1" applyNumberFormat="1" applyFont="1" applyBorder="1"/>
    <xf numFmtId="43" fontId="22" fillId="0" borderId="18" xfId="1" applyNumberFormat="1" applyFont="1" applyBorder="1"/>
    <xf numFmtId="44" fontId="22" fillId="0" borderId="16" xfId="1" applyNumberFormat="1" applyFont="1" applyBorder="1"/>
    <xf numFmtId="44" fontId="22" fillId="0" borderId="19" xfId="1" applyNumberFormat="1" applyFont="1" applyBorder="1"/>
    <xf numFmtId="44" fontId="26" fillId="0" borderId="17" xfId="1" applyNumberFormat="1" applyFont="1" applyBorder="1" applyAlignment="1">
      <alignment horizontal="left" wrapText="1"/>
    </xf>
    <xf numFmtId="44" fontId="26" fillId="0" borderId="16" xfId="1" applyNumberFormat="1" applyFont="1" applyBorder="1" applyAlignment="1">
      <alignment horizontal="left" wrapText="1"/>
    </xf>
    <xf numFmtId="44" fontId="26" fillId="2" borderId="16" xfId="1" applyNumberFormat="1" applyFont="1" applyFill="1" applyBorder="1" applyAlignment="1">
      <alignment horizontal="left" wrapText="1"/>
    </xf>
    <xf numFmtId="44" fontId="20" fillId="2" borderId="16" xfId="0" applyNumberFormat="1" applyFont="1" applyFill="1" applyBorder="1"/>
    <xf numFmtId="44" fontId="22" fillId="2" borderId="16" xfId="1" applyNumberFormat="1" applyFont="1" applyFill="1" applyBorder="1"/>
    <xf numFmtId="44" fontId="26" fillId="0" borderId="19" xfId="1" applyNumberFormat="1" applyFont="1" applyBorder="1" applyAlignment="1">
      <alignment horizontal="left" wrapText="1"/>
    </xf>
    <xf numFmtId="44" fontId="26" fillId="0" borderId="16" xfId="0" applyNumberFormat="1" applyFont="1" applyBorder="1" applyAlignment="1">
      <alignment horizontal="right"/>
    </xf>
    <xf numFmtId="44" fontId="26" fillId="0" borderId="29" xfId="0" applyNumberFormat="1" applyFont="1" applyBorder="1" applyAlignment="1">
      <alignment horizontal="right"/>
    </xf>
    <xf numFmtId="44" fontId="22" fillId="0" borderId="17" xfId="1" applyNumberFormat="1" applyFont="1" applyBorder="1"/>
    <xf numFmtId="44" fontId="20" fillId="0" borderId="0" xfId="1" applyNumberFormat="1" applyFont="1" applyBorder="1" applyAlignment="1">
      <alignment wrapText="1"/>
    </xf>
    <xf numFmtId="44" fontId="26" fillId="2" borderId="36" xfId="1" applyNumberFormat="1" applyFont="1" applyFill="1" applyBorder="1" applyAlignment="1">
      <alignment horizontal="left" wrapText="1"/>
    </xf>
    <xf numFmtId="164" fontId="6" fillId="2" borderId="10" xfId="1" applyNumberFormat="1" applyFont="1" applyFill="1" applyBorder="1" applyAlignment="1">
      <alignment horizontal="center" vertical="center" wrapText="1"/>
    </xf>
    <xf numFmtId="164" fontId="6" fillId="2" borderId="10" xfId="1" applyNumberFormat="1" applyFont="1" applyFill="1" applyBorder="1" applyAlignment="1">
      <alignment horizontal="center" wrapText="1"/>
    </xf>
    <xf numFmtId="44" fontId="22" fillId="0" borderId="17" xfId="2" applyFont="1" applyBorder="1"/>
    <xf numFmtId="0" fontId="29" fillId="0" borderId="15" xfId="0" applyFont="1" applyBorder="1" applyAlignment="1">
      <alignment horizontal="left" vertical="top"/>
    </xf>
    <xf numFmtId="0" fontId="23" fillId="0" borderId="16" xfId="0" applyFont="1" applyBorder="1" applyAlignment="1">
      <alignment horizontal="left" vertical="top"/>
    </xf>
    <xf numFmtId="164" fontId="22" fillId="0" borderId="10" xfId="1" applyNumberFormat="1" applyFont="1" applyFill="1" applyBorder="1"/>
    <xf numFmtId="9" fontId="20" fillId="0" borderId="0" xfId="3" applyFont="1" applyFill="1"/>
    <xf numFmtId="44" fontId="22" fillId="0" borderId="14" xfId="2" applyFont="1" applyFill="1" applyBorder="1" applyAlignment="1">
      <alignment horizontal="right"/>
    </xf>
    <xf numFmtId="14" fontId="6" fillId="0" borderId="0" xfId="0" applyNumberFormat="1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protection locked="0"/>
    </xf>
    <xf numFmtId="43" fontId="6" fillId="0" borderId="21" xfId="1" applyFont="1" applyBorder="1" applyProtection="1">
      <protection locked="0"/>
    </xf>
    <xf numFmtId="43" fontId="11" fillId="2" borderId="37" xfId="1" applyFont="1" applyFill="1" applyBorder="1" applyAlignment="1" applyProtection="1">
      <alignment horizontal="left" wrapText="1"/>
      <protection locked="0"/>
    </xf>
    <xf numFmtId="43" fontId="11" fillId="2" borderId="24" xfId="1" applyFont="1" applyFill="1" applyBorder="1" applyAlignment="1" applyProtection="1">
      <alignment horizontal="left" wrapText="1"/>
      <protection locked="0"/>
    </xf>
    <xf numFmtId="43" fontId="11" fillId="0" borderId="47" xfId="1" applyFont="1" applyBorder="1" applyAlignment="1" applyProtection="1">
      <alignment horizontal="left" wrapText="1"/>
      <protection locked="0"/>
    </xf>
    <xf numFmtId="43" fontId="11" fillId="0" borderId="21" xfId="1" applyFont="1" applyBorder="1" applyAlignment="1" applyProtection="1">
      <alignment horizontal="left" wrapText="1"/>
      <protection locked="0"/>
    </xf>
    <xf numFmtId="43" fontId="6" fillId="0" borderId="46" xfId="1" applyFont="1" applyBorder="1" applyProtection="1">
      <protection locked="0"/>
    </xf>
    <xf numFmtId="43" fontId="11" fillId="0" borderId="24" xfId="1" applyFont="1" applyBorder="1" applyAlignment="1" applyProtection="1">
      <alignment horizontal="left" wrapText="1"/>
      <protection locked="0"/>
    </xf>
    <xf numFmtId="43" fontId="6" fillId="0" borderId="47" xfId="1" applyFont="1" applyBorder="1" applyProtection="1">
      <protection locked="0"/>
    </xf>
    <xf numFmtId="43" fontId="6" fillId="0" borderId="24" xfId="1" applyFont="1" applyBorder="1" applyProtection="1">
      <protection locked="0"/>
    </xf>
    <xf numFmtId="43" fontId="6" fillId="2" borderId="21" xfId="1" applyFont="1" applyFill="1" applyBorder="1" applyAlignment="1" applyProtection="1">
      <alignment horizontal="center" wrapText="1"/>
      <protection locked="0"/>
    </xf>
    <xf numFmtId="43" fontId="6" fillId="0" borderId="48" xfId="1" applyNumberFormat="1" applyFont="1" applyBorder="1" applyAlignment="1" applyProtection="1">
      <alignment horizontal="right"/>
    </xf>
    <xf numFmtId="43" fontId="6" fillId="0" borderId="20" xfId="1" applyNumberFormat="1" applyFont="1" applyBorder="1" applyAlignment="1" applyProtection="1">
      <alignment horizontal="right"/>
    </xf>
    <xf numFmtId="164" fontId="6" fillId="0" borderId="20" xfId="1" applyNumberFormat="1" applyFont="1" applyBorder="1" applyProtection="1"/>
    <xf numFmtId="44" fontId="6" fillId="0" borderId="20" xfId="2" applyNumberFormat="1" applyFont="1" applyBorder="1" applyAlignment="1" applyProtection="1">
      <alignment horizontal="right"/>
    </xf>
    <xf numFmtId="44" fontId="6" fillId="0" borderId="20" xfId="2" applyFont="1" applyBorder="1" applyAlignment="1" applyProtection="1">
      <alignment horizontal="right"/>
    </xf>
    <xf numFmtId="44" fontId="6" fillId="2" borderId="50" xfId="2" applyFont="1" applyFill="1" applyBorder="1" applyAlignment="1" applyProtection="1">
      <alignment horizontal="right"/>
    </xf>
    <xf numFmtId="43" fontId="11" fillId="2" borderId="16" xfId="1" applyFont="1" applyFill="1" applyBorder="1" applyAlignment="1" applyProtection="1">
      <alignment horizontal="left" wrapText="1"/>
      <protection locked="0"/>
    </xf>
    <xf numFmtId="43" fontId="6" fillId="0" borderId="51" xfId="1" applyNumberFormat="1" applyFont="1" applyBorder="1" applyAlignment="1" applyProtection="1">
      <alignment horizontal="right"/>
    </xf>
    <xf numFmtId="0" fontId="22" fillId="0" borderId="12" xfId="0" applyFont="1" applyBorder="1" applyAlignment="1">
      <alignment horizontal="left"/>
    </xf>
    <xf numFmtId="164" fontId="6" fillId="0" borderId="10" xfId="1" applyNumberFormat="1" applyFont="1" applyFill="1" applyBorder="1" applyProtection="1"/>
    <xf numFmtId="43" fontId="6" fillId="2" borderId="21" xfId="1" applyFont="1" applyFill="1" applyBorder="1" applyProtection="1">
      <protection locked="0"/>
    </xf>
    <xf numFmtId="44" fontId="6" fillId="0" borderId="47" xfId="2" applyNumberFormat="1" applyFont="1" applyBorder="1" applyProtection="1">
      <protection locked="0"/>
    </xf>
    <xf numFmtId="44" fontId="11" fillId="2" borderId="19" xfId="1" applyNumberFormat="1" applyFont="1" applyFill="1" applyBorder="1" applyAlignment="1" applyProtection="1">
      <alignment horizontal="left" wrapText="1"/>
      <protection locked="0"/>
    </xf>
    <xf numFmtId="43" fontId="11" fillId="0" borderId="21" xfId="1" applyFont="1" applyBorder="1" applyAlignment="1" applyProtection="1">
      <alignment horizontal="right"/>
      <protection locked="0"/>
    </xf>
    <xf numFmtId="43" fontId="11" fillId="0" borderId="29" xfId="1" applyFont="1" applyBorder="1" applyAlignment="1" applyProtection="1">
      <alignment horizontal="right"/>
      <protection locked="0"/>
    </xf>
    <xf numFmtId="43" fontId="6" fillId="2" borderId="10" xfId="1" applyFont="1" applyFill="1" applyBorder="1" applyAlignment="1">
      <alignment horizontal="center" vertical="center" wrapText="1"/>
    </xf>
    <xf numFmtId="9" fontId="18" fillId="0" borderId="47" xfId="3" applyFont="1" applyBorder="1" applyAlignment="1" applyProtection="1">
      <alignment horizontal="right" wrapText="1"/>
    </xf>
    <xf numFmtId="9" fontId="18" fillId="0" borderId="21" xfId="3" applyFont="1" applyBorder="1" applyAlignment="1" applyProtection="1">
      <alignment horizontal="right" wrapText="1"/>
    </xf>
    <xf numFmtId="9" fontId="18" fillId="0" borderId="17" xfId="3" applyFont="1" applyBorder="1" applyAlignment="1" applyProtection="1">
      <alignment horizontal="right" wrapText="1"/>
    </xf>
    <xf numFmtId="43" fontId="6" fillId="0" borderId="16" xfId="1" applyNumberFormat="1" applyFont="1" applyBorder="1" applyProtection="1">
      <protection locked="0"/>
    </xf>
    <xf numFmtId="43" fontId="6" fillId="0" borderId="19" xfId="1" applyNumberFormat="1" applyFont="1" applyBorder="1" applyProtection="1">
      <protection locked="0"/>
    </xf>
    <xf numFmtId="43" fontId="11" fillId="0" borderId="16" xfId="1" applyNumberFormat="1" applyFont="1" applyBorder="1" applyAlignment="1" applyProtection="1">
      <alignment horizontal="left" wrapText="1"/>
      <protection locked="0"/>
    </xf>
    <xf numFmtId="43" fontId="6" fillId="2" borderId="16" xfId="1" applyNumberFormat="1" applyFont="1" applyFill="1" applyBorder="1" applyProtection="1">
      <protection locked="0"/>
    </xf>
    <xf numFmtId="43" fontId="11" fillId="0" borderId="16" xfId="0" applyNumberFormat="1" applyFont="1" applyBorder="1" applyAlignment="1" applyProtection="1">
      <alignment horizontal="right"/>
      <protection locked="0"/>
    </xf>
    <xf numFmtId="43" fontId="6" fillId="2" borderId="10" xfId="1" applyNumberFormat="1" applyFont="1" applyFill="1" applyBorder="1" applyAlignment="1">
      <alignment horizontal="center" wrapText="1"/>
    </xf>
    <xf numFmtId="43" fontId="0" fillId="0" borderId="16" xfId="1" applyNumberFormat="1" applyFont="1" applyBorder="1" applyAlignment="1" applyProtection="1">
      <alignment wrapText="1"/>
      <protection locked="0"/>
    </xf>
    <xf numFmtId="0" fontId="14" fillId="0" borderId="15" xfId="0" applyFont="1" applyBorder="1" applyAlignment="1" applyProtection="1">
      <alignment horizontal="left" vertical="top"/>
      <protection locked="0"/>
    </xf>
    <xf numFmtId="0" fontId="7" fillId="0" borderId="16" xfId="0" applyFont="1" applyBorder="1" applyAlignment="1" applyProtection="1">
      <alignment horizontal="left" vertical="top"/>
      <protection locked="0"/>
    </xf>
    <xf numFmtId="44" fontId="6" fillId="0" borderId="49" xfId="2" applyFont="1" applyBorder="1" applyAlignment="1" applyProtection="1">
      <alignment horizontal="right"/>
    </xf>
    <xf numFmtId="44" fontId="22" fillId="0" borderId="34" xfId="2" applyFont="1" applyBorder="1" applyAlignment="1">
      <alignment horizontal="right"/>
    </xf>
    <xf numFmtId="43" fontId="6" fillId="0" borderId="51" xfId="1" applyNumberFormat="1" applyFont="1" applyBorder="1" applyProtection="1"/>
    <xf numFmtId="165" fontId="22" fillId="0" borderId="14" xfId="1" applyNumberFormat="1" applyFont="1" applyBorder="1" applyAlignment="1">
      <alignment horizontal="right"/>
    </xf>
    <xf numFmtId="43" fontId="22" fillId="3" borderId="30" xfId="1" applyFont="1" applyFill="1" applyBorder="1" applyAlignment="1">
      <alignment horizontal="center" wrapText="1"/>
    </xf>
    <xf numFmtId="43" fontId="22" fillId="3" borderId="10" xfId="1" applyFont="1" applyFill="1" applyBorder="1" applyAlignment="1">
      <alignment horizontal="center" wrapText="1"/>
    </xf>
    <xf numFmtId="0" fontId="11" fillId="0" borderId="42" xfId="0" applyFont="1" applyBorder="1" applyProtection="1">
      <protection locked="0"/>
    </xf>
    <xf numFmtId="0" fontId="11" fillId="0" borderId="25" xfId="0" applyFont="1" applyBorder="1" applyProtection="1">
      <protection locked="0"/>
    </xf>
    <xf numFmtId="0" fontId="17" fillId="0" borderId="43" xfId="0" applyFont="1" applyBorder="1" applyAlignment="1" applyProtection="1">
      <alignment horizontal="left" vertical="center"/>
    </xf>
    <xf numFmtId="0" fontId="17" fillId="0" borderId="44" xfId="0" applyFont="1" applyBorder="1" applyAlignment="1" applyProtection="1">
      <alignment horizontal="left" vertical="center"/>
    </xf>
    <xf numFmtId="0" fontId="11" fillId="0" borderId="0" xfId="0" applyFont="1" applyBorder="1" applyProtection="1">
      <protection locked="0"/>
    </xf>
    <xf numFmtId="0" fontId="11" fillId="2" borderId="37" xfId="0" applyFont="1" applyFill="1" applyBorder="1" applyAlignment="1" applyProtection="1">
      <alignment horizontal="center"/>
      <protection locked="0"/>
    </xf>
    <xf numFmtId="0" fontId="11" fillId="2" borderId="38" xfId="0" applyFont="1" applyFill="1" applyBorder="1" applyAlignment="1" applyProtection="1">
      <alignment horizontal="center"/>
      <protection locked="0"/>
    </xf>
    <xf numFmtId="0" fontId="17" fillId="0" borderId="40" xfId="0" applyFont="1" applyBorder="1" applyAlignment="1" applyProtection="1">
      <alignment horizontal="left" vertical="center" wrapText="1"/>
    </xf>
    <xf numFmtId="0" fontId="17" fillId="0" borderId="41" xfId="0" applyFont="1" applyBorder="1" applyAlignment="1" applyProtection="1">
      <alignment horizontal="left" vertical="center" wrapText="1"/>
    </xf>
    <xf numFmtId="0" fontId="17" fillId="0" borderId="16" xfId="0" applyFont="1" applyBorder="1" applyAlignment="1" applyProtection="1">
      <alignment horizontal="left" vertical="center" wrapText="1"/>
    </xf>
    <xf numFmtId="0" fontId="6" fillId="2" borderId="7" xfId="0" applyFont="1" applyFill="1" applyBorder="1" applyAlignment="1" applyProtection="1">
      <alignment horizontal="center"/>
      <protection locked="0"/>
    </xf>
    <xf numFmtId="0" fontId="6" fillId="2" borderId="22" xfId="0" applyFont="1" applyFill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vertical="center" wrapText="1"/>
      <protection locked="0"/>
    </xf>
    <xf numFmtId="0" fontId="7" fillId="0" borderId="22" xfId="0" applyFont="1" applyBorder="1" applyAlignment="1" applyProtection="1">
      <alignment vertical="center"/>
      <protection locked="0"/>
    </xf>
    <xf numFmtId="0" fontId="7" fillId="0" borderId="7" xfId="0" applyFont="1" applyBorder="1" applyProtection="1">
      <protection locked="0"/>
    </xf>
    <xf numFmtId="0" fontId="7" fillId="0" borderId="22" xfId="0" applyFont="1" applyBorder="1" applyProtection="1">
      <protection locked="0"/>
    </xf>
    <xf numFmtId="0" fontId="7" fillId="0" borderId="7" xfId="0" applyFont="1" applyBorder="1" applyAlignment="1" applyProtection="1">
      <alignment vertical="top" wrapText="1"/>
      <protection locked="0"/>
    </xf>
    <xf numFmtId="0" fontId="7" fillId="0" borderId="22" xfId="0" applyFont="1" applyBorder="1" applyAlignment="1" applyProtection="1">
      <alignment vertical="top"/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11" fillId="0" borderId="22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right"/>
      <protection locked="0"/>
    </xf>
    <xf numFmtId="0" fontId="6" fillId="0" borderId="22" xfId="0" applyFont="1" applyBorder="1" applyAlignment="1" applyProtection="1">
      <alignment horizontal="right"/>
      <protection locked="0"/>
    </xf>
    <xf numFmtId="0" fontId="11" fillId="0" borderId="6" xfId="0" applyFont="1" applyBorder="1" applyAlignment="1" applyProtection="1">
      <alignment horizontal="center"/>
      <protection locked="0"/>
    </xf>
    <xf numFmtId="0" fontId="11" fillId="0" borderId="33" xfId="0" applyFont="1" applyBorder="1" applyAlignment="1" applyProtection="1">
      <alignment horizontal="center"/>
      <protection locked="0"/>
    </xf>
    <xf numFmtId="0" fontId="7" fillId="0" borderId="21" xfId="0" applyFont="1" applyBorder="1" applyAlignment="1" applyProtection="1">
      <protection locked="0"/>
    </xf>
    <xf numFmtId="0" fontId="7" fillId="0" borderId="22" xfId="0" applyFont="1" applyBorder="1" applyAlignment="1" applyProtection="1"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7" fillId="0" borderId="21" xfId="0" applyFont="1" applyBorder="1" applyAlignment="1" applyProtection="1">
      <alignment vertical="center" wrapText="1"/>
      <protection locked="0"/>
    </xf>
    <xf numFmtId="0" fontId="7" fillId="0" borderId="22" xfId="0" applyFont="1" applyBorder="1" applyAlignment="1" applyProtection="1">
      <alignment vertical="center" wrapText="1"/>
      <protection locked="0"/>
    </xf>
    <xf numFmtId="0" fontId="7" fillId="0" borderId="21" xfId="0" applyFont="1" applyBorder="1" applyAlignment="1" applyProtection="1">
      <alignment horizontal="left"/>
      <protection locked="0"/>
    </xf>
    <xf numFmtId="0" fontId="7" fillId="0" borderId="22" xfId="0" applyFont="1" applyBorder="1" applyAlignment="1" applyProtection="1">
      <alignment horizontal="left"/>
      <protection locked="0"/>
    </xf>
    <xf numFmtId="0" fontId="7" fillId="2" borderId="21" xfId="0" applyFont="1" applyFill="1" applyBorder="1" applyAlignment="1" applyProtection="1">
      <alignment horizontal="left"/>
      <protection locked="0"/>
    </xf>
    <xf numFmtId="0" fontId="7" fillId="2" borderId="22" xfId="0" applyFont="1" applyFill="1" applyBorder="1" applyAlignment="1" applyProtection="1">
      <alignment horizontal="left"/>
      <protection locked="0"/>
    </xf>
    <xf numFmtId="0" fontId="22" fillId="2" borderId="9" xfId="0" applyFont="1" applyFill="1" applyBorder="1" applyAlignment="1">
      <alignment horizontal="center"/>
    </xf>
    <xf numFmtId="0" fontId="11" fillId="0" borderId="24" xfId="0" applyFont="1" applyBorder="1" applyAlignment="1" applyProtection="1">
      <alignment horizontal="center"/>
      <protection locked="0"/>
    </xf>
    <xf numFmtId="0" fontId="11" fillId="0" borderId="25" xfId="0" applyFont="1" applyBorder="1" applyAlignment="1" applyProtection="1">
      <alignment horizontal="center"/>
      <protection locked="0"/>
    </xf>
    <xf numFmtId="14" fontId="23" fillId="0" borderId="30" xfId="0" applyNumberFormat="1" applyFont="1" applyFill="1" applyBorder="1" applyAlignment="1" applyProtection="1">
      <alignment horizontal="center"/>
      <protection locked="0"/>
    </xf>
    <xf numFmtId="14" fontId="23" fillId="0" borderId="9" xfId="0" applyNumberFormat="1" applyFont="1" applyFill="1" applyBorder="1" applyAlignment="1" applyProtection="1">
      <alignment horizontal="center"/>
      <protection locked="0"/>
    </xf>
    <xf numFmtId="14" fontId="23" fillId="0" borderId="10" xfId="0" applyNumberFormat="1" applyFont="1" applyFill="1" applyBorder="1" applyAlignment="1" applyProtection="1">
      <alignment horizontal="center"/>
      <protection locked="0"/>
    </xf>
    <xf numFmtId="0" fontId="23" fillId="0" borderId="30" xfId="0" applyFont="1" applyFill="1" applyBorder="1" applyAlignment="1">
      <alignment horizontal="center"/>
    </xf>
    <xf numFmtId="0" fontId="23" fillId="0" borderId="9" xfId="0" applyFont="1" applyFill="1" applyBorder="1" applyAlignment="1">
      <alignment horizontal="center"/>
    </xf>
    <xf numFmtId="0" fontId="23" fillId="0" borderId="10" xfId="0" applyFont="1" applyFill="1" applyBorder="1" applyAlignment="1">
      <alignment horizontal="center"/>
    </xf>
    <xf numFmtId="0" fontId="4" fillId="0" borderId="4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5" xfId="0" applyFont="1" applyFill="1" applyBorder="1" applyAlignment="1" applyProtection="1">
      <alignment horizontal="center"/>
      <protection locked="0"/>
    </xf>
    <xf numFmtId="0" fontId="26" fillId="0" borderId="0" xfId="0" applyFont="1" applyBorder="1"/>
    <xf numFmtId="0" fontId="22" fillId="0" borderId="7" xfId="0" applyFont="1" applyBorder="1" applyAlignment="1">
      <alignment horizontal="right"/>
    </xf>
    <xf numFmtId="0" fontId="22" fillId="0" borderId="22" xfId="0" applyFont="1" applyBorder="1" applyAlignment="1">
      <alignment horizontal="right"/>
    </xf>
    <xf numFmtId="0" fontId="23" fillId="0" borderId="7" xfId="0" applyFont="1" applyBorder="1" applyAlignment="1">
      <alignment vertical="top" wrapText="1"/>
    </xf>
    <xf numFmtId="0" fontId="23" fillId="0" borderId="22" xfId="0" applyFont="1" applyBorder="1" applyAlignment="1">
      <alignment vertical="top"/>
    </xf>
    <xf numFmtId="0" fontId="26" fillId="2" borderId="37" xfId="0" applyFont="1" applyFill="1" applyBorder="1" applyAlignment="1">
      <alignment horizontal="center"/>
    </xf>
    <xf numFmtId="0" fontId="26" fillId="2" borderId="38" xfId="0" applyFont="1" applyFill="1" applyBorder="1" applyAlignment="1">
      <alignment horizontal="center"/>
    </xf>
    <xf numFmtId="0" fontId="32" fillId="0" borderId="40" xfId="0" applyFont="1" applyBorder="1" applyAlignment="1">
      <alignment horizontal="left" wrapText="1"/>
    </xf>
    <xf numFmtId="0" fontId="32" fillId="0" borderId="41" xfId="0" applyFont="1" applyBorder="1" applyAlignment="1">
      <alignment horizontal="left" wrapText="1"/>
    </xf>
    <xf numFmtId="0" fontId="32" fillId="0" borderId="16" xfId="0" applyFont="1" applyBorder="1" applyAlignment="1">
      <alignment horizontal="left" wrapText="1"/>
    </xf>
    <xf numFmtId="0" fontId="22" fillId="2" borderId="7" xfId="0" applyFont="1" applyFill="1" applyBorder="1" applyAlignment="1">
      <alignment horizontal="center"/>
    </xf>
    <xf numFmtId="0" fontId="22" fillId="2" borderId="22" xfId="0" applyFont="1" applyFill="1" applyBorder="1" applyAlignment="1">
      <alignment horizontal="center"/>
    </xf>
    <xf numFmtId="0" fontId="23" fillId="0" borderId="7" xfId="0" applyFont="1" applyBorder="1" applyAlignment="1">
      <alignment vertical="center" wrapText="1"/>
    </xf>
    <xf numFmtId="0" fontId="23" fillId="0" borderId="22" xfId="0" applyFont="1" applyBorder="1" applyAlignment="1">
      <alignment vertical="center"/>
    </xf>
    <xf numFmtId="0" fontId="23" fillId="0" borderId="7" xfId="0" applyFont="1" applyBorder="1"/>
    <xf numFmtId="0" fontId="23" fillId="0" borderId="22" xfId="0" applyFont="1" applyBorder="1"/>
    <xf numFmtId="0" fontId="26" fillId="0" borderId="42" xfId="0" applyFont="1" applyBorder="1"/>
    <xf numFmtId="0" fontId="26" fillId="0" borderId="25" xfId="0" applyFont="1" applyBorder="1"/>
    <xf numFmtId="0" fontId="32" fillId="0" borderId="43" xfId="0" applyFont="1" applyBorder="1" applyAlignment="1">
      <alignment horizontal="left" vertical="center"/>
    </xf>
    <xf numFmtId="0" fontId="32" fillId="0" borderId="44" xfId="0" applyFont="1" applyBorder="1" applyAlignment="1">
      <alignment horizontal="left" vertical="center"/>
    </xf>
    <xf numFmtId="0" fontId="26" fillId="0" borderId="7" xfId="0" applyFont="1" applyBorder="1" applyAlignment="1">
      <alignment horizontal="center"/>
    </xf>
    <xf numFmtId="0" fontId="26" fillId="0" borderId="22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3" fillId="0" borderId="21" xfId="0" applyFont="1" applyBorder="1" applyAlignment="1"/>
    <xf numFmtId="0" fontId="23" fillId="0" borderId="22" xfId="0" applyFont="1" applyBorder="1" applyAlignment="1"/>
    <xf numFmtId="0" fontId="23" fillId="0" borderId="7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3" fillId="0" borderId="21" xfId="0" applyFont="1" applyBorder="1" applyAlignment="1">
      <alignment horizontal="left"/>
    </xf>
    <xf numFmtId="0" fontId="23" fillId="0" borderId="22" xfId="0" applyFont="1" applyBorder="1" applyAlignment="1">
      <alignment horizontal="left"/>
    </xf>
    <xf numFmtId="0" fontId="23" fillId="2" borderId="21" xfId="0" applyFont="1" applyFill="1" applyBorder="1" applyAlignment="1">
      <alignment horizontal="left"/>
    </xf>
    <xf numFmtId="0" fontId="23" fillId="2" borderId="22" xfId="0" applyFont="1" applyFill="1" applyBorder="1" applyAlignment="1">
      <alignment horizontal="left"/>
    </xf>
    <xf numFmtId="0" fontId="26" fillId="0" borderId="24" xfId="0" applyFont="1" applyBorder="1" applyAlignment="1">
      <alignment horizontal="center"/>
    </xf>
    <xf numFmtId="0" fontId="26" fillId="0" borderId="25" xfId="0" applyFont="1" applyBorder="1" applyAlignment="1">
      <alignment horizontal="center"/>
    </xf>
    <xf numFmtId="0" fontId="23" fillId="0" borderId="21" xfId="0" applyFont="1" applyBorder="1" applyAlignment="1">
      <alignment wrapText="1"/>
    </xf>
    <xf numFmtId="0" fontId="23" fillId="0" borderId="22" xfId="0" applyFont="1" applyBorder="1" applyAlignment="1">
      <alignment wrapText="1"/>
    </xf>
    <xf numFmtId="0" fontId="22" fillId="0" borderId="4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2" fillId="0" borderId="5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S83"/>
  <sheetViews>
    <sheetView tabSelected="1" zoomScaleNormal="100" workbookViewId="0">
      <selection activeCell="F21" sqref="F21"/>
    </sheetView>
  </sheetViews>
  <sheetFormatPr defaultRowHeight="15" x14ac:dyDescent="0.25"/>
  <cols>
    <col min="1" max="1" width="19.28515625" style="1" customWidth="1"/>
    <col min="2" max="2" width="39.42578125" style="5" customWidth="1"/>
    <col min="3" max="3" width="60.85546875" style="5" customWidth="1"/>
    <col min="4" max="4" width="12.5703125" style="79" customWidth="1"/>
    <col min="5" max="5" width="68.42578125" style="80" customWidth="1"/>
    <col min="6" max="6" width="19.5703125" style="81" customWidth="1"/>
    <col min="7" max="7" width="20.140625" style="81" customWidth="1"/>
    <col min="8" max="8" width="19.5703125" style="82" customWidth="1"/>
    <col min="9" max="9" width="19.140625" style="1" customWidth="1"/>
    <col min="10" max="16384" width="9.140625" style="5"/>
  </cols>
  <sheetData>
    <row r="1" spans="1:9" ht="27.75" customHeight="1" x14ac:dyDescent="0.25">
      <c r="B1" s="2" t="s">
        <v>0</v>
      </c>
      <c r="C1" s="3"/>
      <c r="D1" s="3"/>
      <c r="E1" s="3"/>
      <c r="F1" s="3"/>
      <c r="G1" s="3"/>
      <c r="H1" s="4"/>
    </row>
    <row r="2" spans="1:9" ht="23.25" x14ac:dyDescent="0.35">
      <c r="A2" s="6"/>
      <c r="B2" s="337" t="s">
        <v>1</v>
      </c>
      <c r="C2" s="338"/>
      <c r="D2" s="338"/>
      <c r="E2" s="338"/>
      <c r="F2" s="338"/>
      <c r="G2" s="338"/>
      <c r="H2" s="339"/>
    </row>
    <row r="3" spans="1:9" ht="24" thickBot="1" x14ac:dyDescent="0.4">
      <c r="A3" s="6"/>
      <c r="B3" s="337" t="s">
        <v>2</v>
      </c>
      <c r="C3" s="338"/>
      <c r="D3" s="338"/>
      <c r="E3" s="338"/>
      <c r="F3" s="338"/>
      <c r="G3" s="338"/>
      <c r="H3" s="339"/>
    </row>
    <row r="4" spans="1:9" ht="30" customHeight="1" thickBot="1" x14ac:dyDescent="0.35">
      <c r="A4" s="7"/>
      <c r="B4" s="8" t="s">
        <v>3</v>
      </c>
      <c r="C4" s="331" t="s">
        <v>0</v>
      </c>
      <c r="D4" s="332"/>
      <c r="E4" s="333"/>
      <c r="F4" s="9"/>
      <c r="G4" s="248"/>
      <c r="H4" s="10"/>
    </row>
    <row r="5" spans="1:9" ht="30" customHeight="1" thickBot="1" x14ac:dyDescent="0.35">
      <c r="A5" s="7"/>
      <c r="B5" s="11" t="s">
        <v>4</v>
      </c>
      <c r="C5" s="334" t="s">
        <v>0</v>
      </c>
      <c r="D5" s="335"/>
      <c r="E5" s="336"/>
      <c r="F5" s="12"/>
      <c r="G5" s="249"/>
      <c r="H5" s="13"/>
    </row>
    <row r="6" spans="1:9" ht="30" customHeight="1" thickBot="1" x14ac:dyDescent="0.35">
      <c r="A6" s="7"/>
      <c r="B6" s="11" t="s">
        <v>5</v>
      </c>
      <c r="C6" s="334" t="s">
        <v>0</v>
      </c>
      <c r="D6" s="335"/>
      <c r="E6" s="336"/>
      <c r="F6" s="14"/>
      <c r="G6" s="19"/>
      <c r="H6" s="15"/>
    </row>
    <row r="7" spans="1:9" ht="30" customHeight="1" thickBot="1" x14ac:dyDescent="0.35">
      <c r="A7" s="7"/>
      <c r="B7" s="11" t="s">
        <v>6</v>
      </c>
      <c r="C7" s="334" t="s">
        <v>0</v>
      </c>
      <c r="D7" s="335"/>
      <c r="E7" s="336"/>
      <c r="F7" s="14"/>
      <c r="G7" s="19"/>
      <c r="H7" s="15"/>
    </row>
    <row r="8" spans="1:9" ht="22.5" customHeight="1" thickBot="1" x14ac:dyDescent="0.35">
      <c r="A8" s="7"/>
      <c r="B8" s="11"/>
      <c r="C8" s="16"/>
      <c r="D8" s="17"/>
      <c r="E8" s="18"/>
      <c r="F8" s="19"/>
      <c r="G8" s="19"/>
      <c r="H8" s="15"/>
    </row>
    <row r="9" spans="1:9" ht="61.5" customHeight="1" thickBot="1" x14ac:dyDescent="0.35">
      <c r="A9" s="7"/>
      <c r="B9" s="208" t="s">
        <v>7</v>
      </c>
      <c r="C9" s="209"/>
      <c r="D9" s="210"/>
      <c r="E9" s="211"/>
      <c r="F9" s="212"/>
      <c r="G9" s="292" t="s">
        <v>105</v>
      </c>
      <c r="H9" s="293"/>
    </row>
    <row r="10" spans="1:9" ht="87.75" customHeight="1" thickBot="1" x14ac:dyDescent="0.35">
      <c r="A10" s="20"/>
      <c r="B10" s="21" t="s">
        <v>8</v>
      </c>
      <c r="C10" s="22" t="s">
        <v>9</v>
      </c>
      <c r="D10" s="23" t="s">
        <v>10</v>
      </c>
      <c r="E10" s="268" t="s">
        <v>100</v>
      </c>
      <c r="F10" s="101" t="s">
        <v>92</v>
      </c>
      <c r="G10" s="101" t="s">
        <v>91</v>
      </c>
      <c r="H10" s="24" t="s">
        <v>11</v>
      </c>
      <c r="I10" s="25"/>
    </row>
    <row r="11" spans="1:9" ht="30" customHeight="1" x14ac:dyDescent="0.3">
      <c r="A11" s="20"/>
      <c r="B11" s="26" t="s">
        <v>0</v>
      </c>
      <c r="C11" s="27" t="s">
        <v>0</v>
      </c>
      <c r="D11" s="27" t="s">
        <v>0</v>
      </c>
      <c r="E11" s="28" t="s">
        <v>0</v>
      </c>
      <c r="F11" s="271">
        <v>0</v>
      </c>
      <c r="G11" s="224">
        <f>ROUND(F11,0)</f>
        <v>0</v>
      </c>
      <c r="H11" s="29"/>
    </row>
    <row r="12" spans="1:9" ht="30" customHeight="1" x14ac:dyDescent="0.3">
      <c r="A12" s="20"/>
      <c r="B12" s="26" t="s">
        <v>0</v>
      </c>
      <c r="C12" s="27" t="s">
        <v>0</v>
      </c>
      <c r="D12" s="27" t="s">
        <v>0</v>
      </c>
      <c r="E12" s="30" t="s">
        <v>0</v>
      </c>
      <c r="F12" s="250">
        <v>0</v>
      </c>
      <c r="G12" s="279">
        <f>ROUND(F12,0)</f>
        <v>0</v>
      </c>
      <c r="H12" s="29"/>
    </row>
    <row r="13" spans="1:9" ht="30" customHeight="1" x14ac:dyDescent="0.3">
      <c r="A13" s="20"/>
      <c r="B13" s="26" t="s">
        <v>0</v>
      </c>
      <c r="C13" s="27" t="s">
        <v>0</v>
      </c>
      <c r="D13" s="27" t="s">
        <v>0</v>
      </c>
      <c r="E13" s="30" t="s">
        <v>0</v>
      </c>
      <c r="F13" s="255">
        <v>0</v>
      </c>
      <c r="G13" s="279">
        <f>ROUND(F13,0)</f>
        <v>0</v>
      </c>
      <c r="H13" s="29"/>
    </row>
    <row r="14" spans="1:9" ht="30" customHeight="1" thickBot="1" x14ac:dyDescent="0.35">
      <c r="A14" s="20"/>
      <c r="B14" s="26"/>
      <c r="C14" s="27"/>
      <c r="D14" s="27"/>
      <c r="E14" s="27"/>
      <c r="F14" s="258"/>
      <c r="G14" s="280"/>
      <c r="H14" s="29"/>
    </row>
    <row r="15" spans="1:9" ht="30" customHeight="1" thickBot="1" x14ac:dyDescent="0.45">
      <c r="A15" s="20"/>
      <c r="B15" s="32"/>
      <c r="C15" s="27"/>
      <c r="D15" s="27"/>
      <c r="E15" s="33" t="s">
        <v>12</v>
      </c>
      <c r="F15" s="253"/>
      <c r="G15" s="281"/>
      <c r="H15" s="34">
        <f>SUM(G11:G14)</f>
        <v>0</v>
      </c>
      <c r="I15" s="35"/>
    </row>
    <row r="16" spans="1:9" ht="15.75" customHeight="1" x14ac:dyDescent="0.35">
      <c r="A16" s="20"/>
      <c r="B16" s="36"/>
      <c r="C16" s="27"/>
      <c r="D16" s="324"/>
      <c r="E16" s="325"/>
      <c r="F16" s="254"/>
      <c r="G16" s="281"/>
      <c r="H16" s="29"/>
      <c r="I16" s="37"/>
    </row>
    <row r="17" spans="1:9" ht="30" customHeight="1" x14ac:dyDescent="0.4">
      <c r="A17" s="20"/>
      <c r="B17" s="213" t="s">
        <v>13</v>
      </c>
      <c r="C17" s="214"/>
      <c r="D17" s="214"/>
      <c r="E17" s="187" t="s">
        <v>81</v>
      </c>
      <c r="F17" s="254"/>
      <c r="G17" s="281"/>
      <c r="H17" s="290">
        <f>ROUND((H15*0.0765),0)</f>
        <v>0</v>
      </c>
      <c r="I17" s="35"/>
    </row>
    <row r="18" spans="1:9" ht="30" customHeight="1" x14ac:dyDescent="0.35">
      <c r="A18" s="20"/>
      <c r="B18" s="26"/>
      <c r="C18" s="27"/>
      <c r="D18" s="324"/>
      <c r="E18" s="325"/>
      <c r="F18" s="254"/>
      <c r="G18" s="281"/>
      <c r="H18" s="29"/>
      <c r="I18" s="37"/>
    </row>
    <row r="19" spans="1:9" ht="30" customHeight="1" x14ac:dyDescent="0.3">
      <c r="A19" s="20"/>
      <c r="B19" s="213" t="s">
        <v>14</v>
      </c>
      <c r="C19" s="214" t="s">
        <v>0</v>
      </c>
      <c r="D19" s="326" t="s">
        <v>0</v>
      </c>
      <c r="E19" s="327"/>
      <c r="F19" s="270"/>
      <c r="G19" s="282"/>
      <c r="H19" s="29"/>
      <c r="I19" s="37"/>
    </row>
    <row r="20" spans="1:9" ht="30" customHeight="1" x14ac:dyDescent="0.3">
      <c r="A20" s="20"/>
      <c r="B20" s="39"/>
      <c r="C20" s="27" t="s">
        <v>0</v>
      </c>
      <c r="D20" s="27" t="s">
        <v>0</v>
      </c>
      <c r="E20" s="27"/>
      <c r="F20" s="250">
        <v>0</v>
      </c>
      <c r="G20" s="279">
        <f>ROUND(F20,0)</f>
        <v>0</v>
      </c>
      <c r="H20" s="29"/>
      <c r="I20" s="37"/>
    </row>
    <row r="21" spans="1:9" ht="30" customHeight="1" x14ac:dyDescent="0.3">
      <c r="A21" s="20"/>
      <c r="B21" s="39"/>
      <c r="C21" s="27"/>
      <c r="D21" s="27"/>
      <c r="E21" s="27"/>
      <c r="F21" s="255">
        <v>0</v>
      </c>
      <c r="G21" s="279">
        <f t="shared" ref="G21:G23" si="0">ROUND(F21,0)</f>
        <v>0</v>
      </c>
      <c r="H21" s="29"/>
      <c r="I21" s="37"/>
    </row>
    <row r="22" spans="1:9" ht="30" customHeight="1" x14ac:dyDescent="0.3">
      <c r="A22" s="20"/>
      <c r="B22" s="39"/>
      <c r="C22" s="27"/>
      <c r="D22" s="27"/>
      <c r="E22" s="27"/>
      <c r="F22" s="255">
        <v>0</v>
      </c>
      <c r="G22" s="279">
        <f t="shared" si="0"/>
        <v>0</v>
      </c>
      <c r="H22" s="29"/>
      <c r="I22" s="37"/>
    </row>
    <row r="23" spans="1:9" ht="30" customHeight="1" x14ac:dyDescent="0.3">
      <c r="A23" s="20"/>
      <c r="B23" s="39"/>
      <c r="C23" s="27" t="s">
        <v>0</v>
      </c>
      <c r="D23" s="27" t="s">
        <v>0</v>
      </c>
      <c r="E23" s="27"/>
      <c r="F23" s="255">
        <v>0</v>
      </c>
      <c r="G23" s="279">
        <f t="shared" si="0"/>
        <v>0</v>
      </c>
      <c r="H23" s="29"/>
      <c r="I23" s="40"/>
    </row>
    <row r="24" spans="1:9" ht="30" customHeight="1" x14ac:dyDescent="0.35">
      <c r="A24" s="20"/>
      <c r="B24" s="41"/>
      <c r="C24" s="27"/>
      <c r="D24" s="27"/>
      <c r="E24" s="33" t="s">
        <v>15</v>
      </c>
      <c r="F24" s="254"/>
      <c r="G24" s="281"/>
      <c r="H24" s="267">
        <f>SUM(G20:G23)</f>
        <v>0</v>
      </c>
    </row>
    <row r="25" spans="1:9" ht="30" customHeight="1" x14ac:dyDescent="0.3">
      <c r="A25" s="20"/>
      <c r="B25" s="213" t="s">
        <v>16</v>
      </c>
      <c r="C25" s="214" t="s">
        <v>0</v>
      </c>
      <c r="D25" s="326" t="s">
        <v>0</v>
      </c>
      <c r="E25" s="327"/>
      <c r="F25" s="270"/>
      <c r="G25" s="282"/>
      <c r="H25" s="29"/>
      <c r="I25" s="37"/>
    </row>
    <row r="26" spans="1:9" ht="30" customHeight="1" x14ac:dyDescent="0.3">
      <c r="A26" s="20"/>
      <c r="B26" s="39"/>
      <c r="C26" s="27" t="s">
        <v>0</v>
      </c>
      <c r="D26" s="27" t="s">
        <v>0</v>
      </c>
      <c r="E26" s="27"/>
      <c r="F26" s="250">
        <v>0</v>
      </c>
      <c r="G26" s="279">
        <f t="shared" ref="G26:G29" si="1">ROUND(F26,0)</f>
        <v>0</v>
      </c>
      <c r="H26" s="29"/>
      <c r="I26" s="37"/>
    </row>
    <row r="27" spans="1:9" ht="30" customHeight="1" x14ac:dyDescent="0.3">
      <c r="A27" s="20"/>
      <c r="B27" s="39"/>
      <c r="C27" s="27"/>
      <c r="D27" s="27"/>
      <c r="E27" s="27"/>
      <c r="F27" s="255">
        <v>0</v>
      </c>
      <c r="G27" s="279">
        <f t="shared" si="1"/>
        <v>0</v>
      </c>
      <c r="H27" s="29"/>
      <c r="I27" s="37"/>
    </row>
    <row r="28" spans="1:9" ht="30" customHeight="1" x14ac:dyDescent="0.3">
      <c r="A28" s="20"/>
      <c r="B28" s="39"/>
      <c r="C28" s="27"/>
      <c r="D28" s="27"/>
      <c r="E28" s="27"/>
      <c r="F28" s="255">
        <v>0</v>
      </c>
      <c r="G28" s="279">
        <f t="shared" si="1"/>
        <v>0</v>
      </c>
      <c r="H28" s="29"/>
      <c r="I28" s="37"/>
    </row>
    <row r="29" spans="1:9" ht="30" customHeight="1" x14ac:dyDescent="0.3">
      <c r="A29" s="20"/>
      <c r="B29" s="39"/>
      <c r="C29" s="27" t="s">
        <v>0</v>
      </c>
      <c r="D29" s="27" t="s">
        <v>0</v>
      </c>
      <c r="E29" s="27"/>
      <c r="F29" s="255">
        <v>0</v>
      </c>
      <c r="G29" s="279">
        <f t="shared" si="1"/>
        <v>0</v>
      </c>
      <c r="H29" s="29"/>
      <c r="I29" s="37"/>
    </row>
    <row r="30" spans="1:9" ht="30" customHeight="1" x14ac:dyDescent="0.35">
      <c r="A30" s="20"/>
      <c r="B30" s="42"/>
      <c r="C30" s="27"/>
      <c r="D30" s="27"/>
      <c r="E30" s="33" t="s">
        <v>17</v>
      </c>
      <c r="F30" s="250"/>
      <c r="G30" s="279"/>
      <c r="H30" s="267">
        <f>SUM(G26:G29)</f>
        <v>0</v>
      </c>
    </row>
    <row r="31" spans="1:9" ht="30" customHeight="1" x14ac:dyDescent="0.3">
      <c r="A31" s="20"/>
      <c r="B31" s="213" t="s">
        <v>18</v>
      </c>
      <c r="C31" s="214" t="s">
        <v>0</v>
      </c>
      <c r="D31" s="326" t="s">
        <v>0</v>
      </c>
      <c r="E31" s="327"/>
      <c r="F31" s="270"/>
      <c r="G31" s="282"/>
      <c r="H31" s="29"/>
      <c r="I31" s="37"/>
    </row>
    <row r="32" spans="1:9" ht="30" customHeight="1" x14ac:dyDescent="0.3">
      <c r="A32" s="20"/>
      <c r="B32" s="39"/>
      <c r="C32" s="27" t="s">
        <v>0</v>
      </c>
      <c r="D32" s="27" t="s">
        <v>0</v>
      </c>
      <c r="E32" s="27"/>
      <c r="F32" s="250">
        <v>0</v>
      </c>
      <c r="G32" s="279">
        <f t="shared" ref="G32:G35" si="2">ROUND(F32,0)</f>
        <v>0</v>
      </c>
      <c r="H32" s="29"/>
      <c r="I32" s="37"/>
    </row>
    <row r="33" spans="1:9" ht="30" customHeight="1" x14ac:dyDescent="0.3">
      <c r="A33" s="20"/>
      <c r="B33" s="39"/>
      <c r="C33" s="27"/>
      <c r="D33" s="27"/>
      <c r="E33" s="27"/>
      <c r="F33" s="255">
        <v>0</v>
      </c>
      <c r="G33" s="279">
        <f t="shared" si="2"/>
        <v>0</v>
      </c>
      <c r="H33" s="29"/>
      <c r="I33" s="37"/>
    </row>
    <row r="34" spans="1:9" ht="30" customHeight="1" x14ac:dyDescent="0.3">
      <c r="A34" s="20"/>
      <c r="B34" s="39"/>
      <c r="C34" s="27"/>
      <c r="D34" s="27"/>
      <c r="E34" s="27"/>
      <c r="F34" s="255">
        <v>0</v>
      </c>
      <c r="G34" s="279">
        <f t="shared" si="2"/>
        <v>0</v>
      </c>
      <c r="H34" s="29"/>
      <c r="I34" s="37"/>
    </row>
    <row r="35" spans="1:9" ht="30" customHeight="1" x14ac:dyDescent="0.3">
      <c r="A35" s="20"/>
      <c r="B35" s="39"/>
      <c r="C35" s="27" t="s">
        <v>0</v>
      </c>
      <c r="D35" s="27" t="s">
        <v>0</v>
      </c>
      <c r="E35" s="27"/>
      <c r="F35" s="255">
        <v>0</v>
      </c>
      <c r="G35" s="279">
        <f t="shared" si="2"/>
        <v>0</v>
      </c>
      <c r="H35" s="29"/>
      <c r="I35" s="37"/>
    </row>
    <row r="36" spans="1:9" ht="30" customHeight="1" x14ac:dyDescent="0.35">
      <c r="A36" s="20"/>
      <c r="B36" s="42"/>
      <c r="C36" s="27"/>
      <c r="D36" s="27"/>
      <c r="E36" s="33" t="s">
        <v>19</v>
      </c>
      <c r="F36" s="250"/>
      <c r="G36" s="279"/>
      <c r="H36" s="267">
        <f>SUM(G32:G35)</f>
        <v>0</v>
      </c>
    </row>
    <row r="37" spans="1:9" ht="36.75" customHeight="1" x14ac:dyDescent="0.3">
      <c r="A37" s="20"/>
      <c r="B37" s="213" t="s">
        <v>20</v>
      </c>
      <c r="C37" s="214" t="s">
        <v>0</v>
      </c>
      <c r="D37" s="326" t="s">
        <v>0</v>
      </c>
      <c r="E37" s="327"/>
      <c r="F37" s="270"/>
      <c r="G37" s="282"/>
      <c r="H37" s="29"/>
      <c r="I37" s="37"/>
    </row>
    <row r="38" spans="1:9" ht="30" customHeight="1" x14ac:dyDescent="0.3">
      <c r="A38" s="20"/>
      <c r="B38" s="39"/>
      <c r="C38" s="27" t="s">
        <v>0</v>
      </c>
      <c r="D38" s="27" t="s">
        <v>0</v>
      </c>
      <c r="E38" s="27"/>
      <c r="F38" s="250">
        <v>0</v>
      </c>
      <c r="G38" s="279">
        <f t="shared" ref="G38:G41" si="3">ROUND(F38,0)</f>
        <v>0</v>
      </c>
      <c r="H38" s="29"/>
      <c r="I38" s="37"/>
    </row>
    <row r="39" spans="1:9" ht="30" customHeight="1" x14ac:dyDescent="0.3">
      <c r="A39" s="20"/>
      <c r="B39" s="39"/>
      <c r="C39" s="27"/>
      <c r="D39" s="27"/>
      <c r="E39" s="27"/>
      <c r="F39" s="255">
        <v>0</v>
      </c>
      <c r="G39" s="279">
        <f t="shared" si="3"/>
        <v>0</v>
      </c>
      <c r="H39" s="29"/>
      <c r="I39" s="37"/>
    </row>
    <row r="40" spans="1:9" ht="30" customHeight="1" x14ac:dyDescent="0.3">
      <c r="A40" s="20"/>
      <c r="B40" s="39"/>
      <c r="C40" s="27"/>
      <c r="D40" s="27"/>
      <c r="E40" s="27"/>
      <c r="F40" s="255">
        <v>0</v>
      </c>
      <c r="G40" s="279">
        <f t="shared" si="3"/>
        <v>0</v>
      </c>
      <c r="H40" s="29"/>
      <c r="I40" s="37"/>
    </row>
    <row r="41" spans="1:9" ht="30" customHeight="1" x14ac:dyDescent="0.3">
      <c r="A41" s="20"/>
      <c r="B41" s="39"/>
      <c r="C41" s="27" t="s">
        <v>0</v>
      </c>
      <c r="D41" s="27" t="s">
        <v>0</v>
      </c>
      <c r="E41" s="27"/>
      <c r="F41" s="255">
        <v>0</v>
      </c>
      <c r="G41" s="279">
        <f t="shared" si="3"/>
        <v>0</v>
      </c>
      <c r="H41" s="29"/>
      <c r="I41" s="37"/>
    </row>
    <row r="42" spans="1:9" ht="30" customHeight="1" thickBot="1" x14ac:dyDescent="0.4">
      <c r="A42" s="20"/>
      <c r="B42" s="43"/>
      <c r="C42" s="44"/>
      <c r="D42" s="45"/>
      <c r="E42" s="33" t="s">
        <v>21</v>
      </c>
      <c r="F42" s="254"/>
      <c r="G42" s="281"/>
      <c r="H42" s="260">
        <f>SUM(G38:G41)</f>
        <v>0</v>
      </c>
    </row>
    <row r="43" spans="1:9" ht="30" customHeight="1" thickBot="1" x14ac:dyDescent="0.4">
      <c r="A43" s="20"/>
      <c r="B43" s="43"/>
      <c r="C43" s="44"/>
      <c r="D43" s="45"/>
      <c r="E43" s="33" t="s">
        <v>22</v>
      </c>
      <c r="F43" s="254"/>
      <c r="G43" s="281"/>
      <c r="H43" s="261">
        <f>H42+H36+H30+H24+H17</f>
        <v>0</v>
      </c>
    </row>
    <row r="44" spans="1:9" ht="11.25" customHeight="1" thickBot="1" x14ac:dyDescent="0.4">
      <c r="A44" s="20"/>
      <c r="B44" s="39"/>
      <c r="C44" s="46"/>
      <c r="D44" s="329"/>
      <c r="E44" s="330"/>
      <c r="F44" s="256"/>
      <c r="G44" s="281"/>
      <c r="H44" s="262"/>
      <c r="I44" s="37"/>
    </row>
    <row r="45" spans="1:9" ht="30" customHeight="1" thickBot="1" x14ac:dyDescent="0.4">
      <c r="A45" s="20"/>
      <c r="B45" s="48"/>
      <c r="C45" s="45"/>
      <c r="D45" s="33"/>
      <c r="E45" s="33" t="s">
        <v>23</v>
      </c>
      <c r="F45" s="273"/>
      <c r="G45" s="283"/>
      <c r="H45" s="263">
        <f>H43+H15</f>
        <v>0</v>
      </c>
    </row>
    <row r="46" spans="1:9" ht="19.5" customHeight="1" thickBot="1" x14ac:dyDescent="0.4">
      <c r="A46" s="20"/>
      <c r="B46" s="215" t="s">
        <v>24</v>
      </c>
      <c r="C46" s="49"/>
      <c r="D46" s="50"/>
      <c r="E46" s="51"/>
      <c r="F46" s="274"/>
      <c r="G46" s="283"/>
      <c r="H46" s="52"/>
    </row>
    <row r="47" spans="1:9" ht="55.5" customHeight="1" thickBot="1" x14ac:dyDescent="0.4">
      <c r="A47" s="53"/>
      <c r="B47" s="191" t="s">
        <v>25</v>
      </c>
      <c r="C47" s="192" t="s">
        <v>26</v>
      </c>
      <c r="D47" s="328" t="s">
        <v>102</v>
      </c>
      <c r="E47" s="328"/>
      <c r="F47" s="275" t="s">
        <v>92</v>
      </c>
      <c r="G47" s="284" t="s">
        <v>91</v>
      </c>
      <c r="H47" s="269"/>
      <c r="I47" s="37"/>
    </row>
    <row r="48" spans="1:9" ht="30" customHeight="1" x14ac:dyDescent="0.35">
      <c r="A48" s="54"/>
      <c r="B48" s="55">
        <v>1200</v>
      </c>
      <c r="C48" s="56" t="s">
        <v>27</v>
      </c>
      <c r="D48" s="316"/>
      <c r="E48" s="317"/>
      <c r="F48" s="257">
        <v>0</v>
      </c>
      <c r="G48" s="279">
        <f t="shared" ref="G48:G69" si="4">ROUND(F48,0)</f>
        <v>0</v>
      </c>
      <c r="H48" s="29"/>
      <c r="I48" s="37"/>
    </row>
    <row r="49" spans="1:19" ht="30" customHeight="1" x14ac:dyDescent="0.35">
      <c r="A49" s="54"/>
      <c r="B49" s="57">
        <v>1300</v>
      </c>
      <c r="C49" s="27" t="s">
        <v>28</v>
      </c>
      <c r="D49" s="318"/>
      <c r="E49" s="319"/>
      <c r="F49" s="250">
        <v>0</v>
      </c>
      <c r="G49" s="279">
        <f t="shared" si="4"/>
        <v>0</v>
      </c>
      <c r="H49" s="29"/>
      <c r="I49" s="37"/>
      <c r="J49" s="58"/>
      <c r="K49" s="58"/>
      <c r="L49" s="58"/>
      <c r="M49" s="58"/>
      <c r="N49" s="58"/>
      <c r="O49" s="1"/>
      <c r="P49" s="1"/>
      <c r="Q49" s="1"/>
      <c r="R49" s="1"/>
      <c r="S49" s="1"/>
    </row>
    <row r="50" spans="1:19" ht="30" customHeight="1" x14ac:dyDescent="0.35">
      <c r="A50" s="54"/>
      <c r="B50" s="57">
        <v>1400</v>
      </c>
      <c r="C50" s="27" t="s">
        <v>30</v>
      </c>
      <c r="D50" s="320"/>
      <c r="E50" s="321"/>
      <c r="F50" s="250">
        <v>0</v>
      </c>
      <c r="G50" s="279">
        <f t="shared" si="4"/>
        <v>0</v>
      </c>
      <c r="H50" s="29"/>
      <c r="I50" s="37"/>
      <c r="J50" s="58"/>
      <c r="K50" s="58"/>
      <c r="L50" s="58"/>
      <c r="M50" s="58"/>
      <c r="N50" s="58"/>
      <c r="O50" s="1"/>
      <c r="P50" s="1"/>
      <c r="Q50" s="1"/>
      <c r="R50" s="1"/>
      <c r="S50" s="1"/>
    </row>
    <row r="51" spans="1:19" ht="30" customHeight="1" x14ac:dyDescent="0.35">
      <c r="A51" s="54"/>
      <c r="B51" s="57">
        <v>1600</v>
      </c>
      <c r="C51" s="27" t="s">
        <v>77</v>
      </c>
      <c r="D51" s="318"/>
      <c r="E51" s="319"/>
      <c r="F51" s="250">
        <v>0</v>
      </c>
      <c r="G51" s="279">
        <f t="shared" si="4"/>
        <v>0</v>
      </c>
      <c r="H51" s="29"/>
      <c r="I51" s="37"/>
      <c r="J51" s="58"/>
      <c r="K51" s="58"/>
      <c r="L51" s="58"/>
      <c r="M51" s="58"/>
      <c r="N51" s="58"/>
      <c r="O51" s="1"/>
      <c r="P51" s="1"/>
      <c r="Q51" s="1"/>
      <c r="R51" s="1"/>
      <c r="S51" s="1"/>
    </row>
    <row r="52" spans="1:19" ht="30" customHeight="1" x14ac:dyDescent="0.35">
      <c r="A52" s="54"/>
      <c r="B52" s="57">
        <v>1700</v>
      </c>
      <c r="C52" s="27" t="s">
        <v>31</v>
      </c>
      <c r="D52" s="320"/>
      <c r="E52" s="321"/>
      <c r="F52" s="250">
        <v>0</v>
      </c>
      <c r="G52" s="279">
        <f t="shared" si="4"/>
        <v>0</v>
      </c>
      <c r="H52" s="29"/>
      <c r="I52" s="37"/>
      <c r="J52" s="58"/>
      <c r="K52" s="58"/>
      <c r="L52" s="58"/>
      <c r="M52" s="58"/>
      <c r="N52" s="58"/>
      <c r="O52" s="1"/>
      <c r="P52" s="1"/>
      <c r="Q52" s="1"/>
      <c r="R52" s="1"/>
      <c r="S52" s="1"/>
    </row>
    <row r="53" spans="1:19" ht="30" customHeight="1" x14ac:dyDescent="0.35">
      <c r="A53" s="54"/>
      <c r="B53" s="57">
        <v>8010</v>
      </c>
      <c r="C53" s="27" t="s">
        <v>32</v>
      </c>
      <c r="D53" s="318"/>
      <c r="E53" s="319"/>
      <c r="F53" s="250">
        <v>0</v>
      </c>
      <c r="G53" s="279">
        <f t="shared" si="4"/>
        <v>0</v>
      </c>
      <c r="H53" s="29"/>
      <c r="I53" s="37"/>
      <c r="J53" s="58"/>
      <c r="K53" s="58"/>
      <c r="L53" s="58"/>
      <c r="M53" s="58"/>
      <c r="N53" s="58"/>
      <c r="O53" s="1"/>
      <c r="P53" s="1"/>
      <c r="Q53" s="1"/>
      <c r="R53" s="1"/>
      <c r="S53" s="1"/>
    </row>
    <row r="54" spans="1:19" ht="36.75" customHeight="1" x14ac:dyDescent="0.35">
      <c r="A54" s="54"/>
      <c r="B54" s="57">
        <v>8020</v>
      </c>
      <c r="C54" s="27" t="s">
        <v>34</v>
      </c>
      <c r="D54" s="322"/>
      <c r="E54" s="323"/>
      <c r="F54" s="250">
        <v>0</v>
      </c>
      <c r="G54" s="279">
        <f t="shared" si="4"/>
        <v>0</v>
      </c>
      <c r="H54" s="29"/>
      <c r="I54" s="37"/>
      <c r="J54" s="58"/>
      <c r="K54" s="58"/>
      <c r="L54" s="58"/>
      <c r="M54" s="58"/>
      <c r="N54" s="58"/>
      <c r="O54" s="1"/>
      <c r="P54" s="1"/>
      <c r="Q54" s="1"/>
      <c r="R54" s="1"/>
      <c r="S54" s="1"/>
    </row>
    <row r="55" spans="1:19" ht="30" customHeight="1" x14ac:dyDescent="0.35">
      <c r="A55" s="54"/>
      <c r="B55" s="57">
        <v>8030</v>
      </c>
      <c r="C55" s="27" t="s">
        <v>35</v>
      </c>
      <c r="D55" s="312"/>
      <c r="E55" s="313"/>
      <c r="F55" s="250">
        <v>0</v>
      </c>
      <c r="G55" s="279">
        <f t="shared" si="4"/>
        <v>0</v>
      </c>
      <c r="H55" s="29"/>
      <c r="I55" s="37"/>
    </row>
    <row r="56" spans="1:19" ht="30" customHeight="1" x14ac:dyDescent="0.35">
      <c r="A56" s="54"/>
      <c r="B56" s="57">
        <v>8045</v>
      </c>
      <c r="C56" s="27" t="s">
        <v>36</v>
      </c>
      <c r="D56" s="312"/>
      <c r="E56" s="313"/>
      <c r="F56" s="250">
        <v>0</v>
      </c>
      <c r="G56" s="279">
        <f t="shared" si="4"/>
        <v>0</v>
      </c>
      <c r="H56" s="29"/>
      <c r="I56" s="37"/>
    </row>
    <row r="57" spans="1:19" ht="30" customHeight="1" x14ac:dyDescent="0.35">
      <c r="A57" s="54"/>
      <c r="B57" s="57">
        <v>8050</v>
      </c>
      <c r="C57" s="27" t="s">
        <v>37</v>
      </c>
      <c r="D57" s="312"/>
      <c r="E57" s="313"/>
      <c r="F57" s="250">
        <v>0</v>
      </c>
      <c r="G57" s="279">
        <f t="shared" si="4"/>
        <v>0</v>
      </c>
      <c r="H57" s="29"/>
      <c r="I57" s="37"/>
    </row>
    <row r="58" spans="1:19" ht="30" customHeight="1" x14ac:dyDescent="0.35">
      <c r="A58" s="54"/>
      <c r="B58" s="57">
        <v>8053</v>
      </c>
      <c r="C58" s="27" t="s">
        <v>38</v>
      </c>
      <c r="D58" s="312"/>
      <c r="E58" s="313"/>
      <c r="F58" s="250">
        <v>0</v>
      </c>
      <c r="G58" s="279">
        <f t="shared" si="4"/>
        <v>0</v>
      </c>
      <c r="H58" s="29"/>
      <c r="I58" s="37"/>
    </row>
    <row r="59" spans="1:19" ht="30" customHeight="1" x14ac:dyDescent="0.35">
      <c r="A59" s="54"/>
      <c r="B59" s="57">
        <v>8091</v>
      </c>
      <c r="C59" s="27" t="s">
        <v>39</v>
      </c>
      <c r="D59" s="312"/>
      <c r="E59" s="313"/>
      <c r="F59" s="250">
        <v>0</v>
      </c>
      <c r="G59" s="279">
        <f t="shared" si="4"/>
        <v>0</v>
      </c>
      <c r="H59" s="29"/>
      <c r="I59" s="37"/>
    </row>
    <row r="60" spans="1:19" ht="30" customHeight="1" thickBot="1" x14ac:dyDescent="0.4">
      <c r="A60" s="54"/>
      <c r="B60" s="57"/>
      <c r="C60" s="27"/>
      <c r="D60" s="60"/>
      <c r="E60" s="33" t="s">
        <v>46</v>
      </c>
      <c r="F60" s="61"/>
      <c r="G60" s="285"/>
      <c r="H60" s="260">
        <f>SUM(G48:G59)</f>
        <v>0</v>
      </c>
      <c r="I60" s="37"/>
    </row>
    <row r="61" spans="1:19" ht="30" customHeight="1" x14ac:dyDescent="0.35">
      <c r="A61" s="54"/>
      <c r="B61" s="57">
        <v>8092</v>
      </c>
      <c r="C61" s="27" t="s">
        <v>40</v>
      </c>
      <c r="D61" s="312"/>
      <c r="E61" s="313"/>
      <c r="F61" s="250">
        <v>0</v>
      </c>
      <c r="G61" s="279">
        <f t="shared" si="4"/>
        <v>0</v>
      </c>
      <c r="H61" s="29"/>
      <c r="I61" s="37"/>
    </row>
    <row r="62" spans="1:19" ht="30" customHeight="1" x14ac:dyDescent="0.35">
      <c r="A62" s="54"/>
      <c r="B62" s="57">
        <v>8092</v>
      </c>
      <c r="C62" s="27" t="s">
        <v>41</v>
      </c>
      <c r="D62" s="312"/>
      <c r="E62" s="313"/>
      <c r="F62" s="250">
        <v>0</v>
      </c>
      <c r="G62" s="279">
        <f t="shared" si="4"/>
        <v>0</v>
      </c>
      <c r="H62" s="29"/>
      <c r="I62" s="37"/>
    </row>
    <row r="63" spans="1:19" ht="30" customHeight="1" x14ac:dyDescent="0.35">
      <c r="A63" s="54"/>
      <c r="B63" s="57">
        <v>8092</v>
      </c>
      <c r="C63" s="27" t="s">
        <v>42</v>
      </c>
      <c r="D63" s="312"/>
      <c r="E63" s="313"/>
      <c r="F63" s="250">
        <v>0</v>
      </c>
      <c r="G63" s="279">
        <f t="shared" si="4"/>
        <v>0</v>
      </c>
      <c r="H63" s="29"/>
      <c r="I63" s="37"/>
    </row>
    <row r="64" spans="1:19" ht="30" customHeight="1" x14ac:dyDescent="0.35">
      <c r="A64" s="54"/>
      <c r="B64" s="57">
        <v>8092</v>
      </c>
      <c r="C64" s="27" t="s">
        <v>43</v>
      </c>
      <c r="D64" s="312"/>
      <c r="E64" s="313"/>
      <c r="F64" s="250">
        <v>0</v>
      </c>
      <c r="G64" s="279">
        <f t="shared" si="4"/>
        <v>0</v>
      </c>
      <c r="H64" s="29"/>
      <c r="I64" s="37"/>
    </row>
    <row r="65" spans="1:10" ht="30" customHeight="1" x14ac:dyDescent="0.35">
      <c r="A65" s="54"/>
      <c r="B65" s="57">
        <v>8092</v>
      </c>
      <c r="C65" s="27" t="s">
        <v>44</v>
      </c>
      <c r="D65" s="312"/>
      <c r="E65" s="313"/>
      <c r="F65" s="250">
        <v>0</v>
      </c>
      <c r="G65" s="279">
        <f t="shared" si="4"/>
        <v>0</v>
      </c>
      <c r="H65" s="29"/>
      <c r="I65" s="37"/>
    </row>
    <row r="66" spans="1:10" ht="30" customHeight="1" x14ac:dyDescent="0.35">
      <c r="A66" s="54"/>
      <c r="B66" s="57">
        <v>8093</v>
      </c>
      <c r="C66" s="27" t="s">
        <v>80</v>
      </c>
      <c r="D66" s="312"/>
      <c r="E66" s="313"/>
      <c r="F66" s="250">
        <v>0</v>
      </c>
      <c r="G66" s="279">
        <f t="shared" si="4"/>
        <v>0</v>
      </c>
      <c r="H66" s="29"/>
      <c r="I66" s="37"/>
    </row>
    <row r="67" spans="1:10" ht="30" customHeight="1" x14ac:dyDescent="0.35">
      <c r="A67" s="54"/>
      <c r="B67" s="57">
        <v>8094</v>
      </c>
      <c r="C67" s="27" t="s">
        <v>79</v>
      </c>
      <c r="D67" s="312"/>
      <c r="E67" s="313"/>
      <c r="F67" s="250">
        <v>0</v>
      </c>
      <c r="G67" s="279">
        <f t="shared" si="4"/>
        <v>0</v>
      </c>
      <c r="H67" s="29"/>
      <c r="I67" s="37"/>
    </row>
    <row r="68" spans="1:10" ht="30" customHeight="1" x14ac:dyDescent="0.35">
      <c r="A68" s="54"/>
      <c r="B68" s="57">
        <v>8095</v>
      </c>
      <c r="C68" s="27" t="s">
        <v>45</v>
      </c>
      <c r="D68" s="312"/>
      <c r="E68" s="313"/>
      <c r="F68" s="250">
        <v>0</v>
      </c>
      <c r="G68" s="279">
        <f t="shared" si="4"/>
        <v>0</v>
      </c>
      <c r="H68" s="29"/>
      <c r="I68" s="37"/>
    </row>
    <row r="69" spans="1:10" ht="30" customHeight="1" thickBot="1" x14ac:dyDescent="0.4">
      <c r="A69" s="54"/>
      <c r="B69" s="57"/>
      <c r="C69" s="27"/>
      <c r="D69" s="312"/>
      <c r="E69" s="313"/>
      <c r="F69" s="258">
        <v>0</v>
      </c>
      <c r="G69" s="279">
        <f t="shared" si="4"/>
        <v>0</v>
      </c>
      <c r="H69" s="29"/>
      <c r="I69" s="37"/>
    </row>
    <row r="70" spans="1:10" ht="30" customHeight="1" thickBot="1" x14ac:dyDescent="0.4">
      <c r="A70" s="54"/>
      <c r="B70" s="57"/>
      <c r="C70" s="59"/>
      <c r="D70" s="60"/>
      <c r="E70" s="33" t="s">
        <v>103</v>
      </c>
      <c r="F70" s="61"/>
      <c r="G70" s="285"/>
      <c r="H70" s="260">
        <f>SUM(G61:G69)</f>
        <v>0</v>
      </c>
    </row>
    <row r="71" spans="1:10" ht="30" customHeight="1" thickBot="1" x14ac:dyDescent="0.35">
      <c r="A71" s="54"/>
      <c r="B71" s="57"/>
      <c r="C71" s="27"/>
      <c r="D71" s="314" t="s">
        <v>47</v>
      </c>
      <c r="E71" s="315"/>
      <c r="F71" s="257"/>
      <c r="G71" s="279"/>
      <c r="H71" s="264">
        <f>H70+H45+H60</f>
        <v>0</v>
      </c>
    </row>
    <row r="72" spans="1:10" ht="82.5" customHeight="1" x14ac:dyDescent="0.3">
      <c r="A72" s="54"/>
      <c r="B72" s="286">
        <v>8900</v>
      </c>
      <c r="C72" s="287" t="s">
        <v>48</v>
      </c>
      <c r="D72" s="310"/>
      <c r="E72" s="311"/>
      <c r="F72" s="250">
        <v>0</v>
      </c>
      <c r="G72" s="279">
        <f t="shared" ref="G72" si="5">ROUND(F72,0)</f>
        <v>0</v>
      </c>
      <c r="H72" s="288">
        <f>G72</f>
        <v>0</v>
      </c>
      <c r="I72" s="62"/>
      <c r="J72" s="63"/>
    </row>
    <row r="73" spans="1:10" ht="30" customHeight="1" thickBot="1" x14ac:dyDescent="0.4">
      <c r="A73" s="64"/>
      <c r="B73" s="216" t="s">
        <v>49</v>
      </c>
      <c r="C73" s="217"/>
      <c r="D73" s="299"/>
      <c r="E73" s="300"/>
      <c r="F73" s="251"/>
      <c r="G73" s="266"/>
      <c r="H73" s="265">
        <f>H71+H72</f>
        <v>0</v>
      </c>
    </row>
    <row r="74" spans="1:10" ht="60" customHeight="1" thickTop="1" x14ac:dyDescent="0.35">
      <c r="A74" s="64"/>
      <c r="B74" s="36"/>
      <c r="C74" s="182" t="s">
        <v>50</v>
      </c>
      <c r="D74" s="301" t="s">
        <v>97</v>
      </c>
      <c r="E74" s="302"/>
      <c r="F74" s="276" t="e">
        <f>H72/H71</f>
        <v>#DIV/0!</v>
      </c>
      <c r="G74" s="66" t="e">
        <f>F74</f>
        <v>#DIV/0!</v>
      </c>
      <c r="H74" s="38"/>
      <c r="I74" s="37"/>
    </row>
    <row r="75" spans="1:10" ht="64.5" customHeight="1" x14ac:dyDescent="0.35">
      <c r="A75" s="64"/>
      <c r="B75" s="36"/>
      <c r="C75" s="182" t="s">
        <v>51</v>
      </c>
      <c r="D75" s="303" t="s">
        <v>101</v>
      </c>
      <c r="E75" s="303"/>
      <c r="F75" s="277" t="e">
        <f>F58/H71</f>
        <v>#DIV/0!</v>
      </c>
      <c r="G75" s="66" t="e">
        <f>F75</f>
        <v>#DIV/0!</v>
      </c>
      <c r="H75" s="38"/>
      <c r="I75" s="37"/>
    </row>
    <row r="76" spans="1:10" ht="36" customHeight="1" x14ac:dyDescent="0.3">
      <c r="A76" s="64"/>
      <c r="B76" s="218" t="s">
        <v>53</v>
      </c>
      <c r="C76" s="219"/>
      <c r="D76" s="304" t="s">
        <v>54</v>
      </c>
      <c r="E76" s="305"/>
      <c r="F76" s="259" t="s">
        <v>87</v>
      </c>
      <c r="G76" s="259" t="s">
        <v>104</v>
      </c>
      <c r="H76" s="38"/>
      <c r="I76" s="37"/>
    </row>
    <row r="77" spans="1:10" ht="30" customHeight="1" x14ac:dyDescent="0.35">
      <c r="A77" s="64"/>
      <c r="B77" s="42"/>
      <c r="C77" s="67" t="s">
        <v>55</v>
      </c>
      <c r="D77" s="306"/>
      <c r="E77" s="307"/>
      <c r="F77" s="254">
        <v>0</v>
      </c>
      <c r="G77" s="31">
        <f t="shared" ref="G77:G78" si="6">ROUND(F77,0)</f>
        <v>0</v>
      </c>
      <c r="H77" s="38"/>
      <c r="I77" s="37"/>
    </row>
    <row r="78" spans="1:10" ht="30" customHeight="1" x14ac:dyDescent="0.35">
      <c r="A78" s="64"/>
      <c r="B78" s="42"/>
      <c r="C78" s="67" t="s">
        <v>56</v>
      </c>
      <c r="D78" s="308"/>
      <c r="E78" s="309"/>
      <c r="F78" s="254">
        <v>0</v>
      </c>
      <c r="G78" s="31">
        <f t="shared" si="6"/>
        <v>0</v>
      </c>
      <c r="H78" s="38"/>
      <c r="I78" s="37"/>
    </row>
    <row r="79" spans="1:10" ht="30" customHeight="1" thickBot="1" x14ac:dyDescent="0.4">
      <c r="A79" s="64"/>
      <c r="B79" s="42"/>
      <c r="C79" s="68" t="s">
        <v>57</v>
      </c>
      <c r="D79" s="294"/>
      <c r="E79" s="295"/>
      <c r="F79" s="256"/>
      <c r="G79" s="47"/>
      <c r="H79" s="261">
        <f>SUM(G77:G78)</f>
        <v>0</v>
      </c>
      <c r="I79" s="37"/>
    </row>
    <row r="80" spans="1:10" ht="39.75" customHeight="1" x14ac:dyDescent="0.35">
      <c r="A80" s="64"/>
      <c r="B80" s="39"/>
      <c r="C80" s="183" t="s">
        <v>58</v>
      </c>
      <c r="D80" s="296" t="s">
        <v>59</v>
      </c>
      <c r="E80" s="297"/>
      <c r="F80" s="278" t="e">
        <f>H79/H73</f>
        <v>#DIV/0!</v>
      </c>
      <c r="G80" s="65" t="e">
        <f>F80</f>
        <v>#DIV/0!</v>
      </c>
      <c r="H80" s="38"/>
      <c r="I80" s="37"/>
    </row>
    <row r="81" spans="1:9" ht="30" customHeight="1" thickBot="1" x14ac:dyDescent="0.4">
      <c r="A81" s="64"/>
      <c r="B81" s="69"/>
      <c r="C81" s="220" t="s">
        <v>60</v>
      </c>
      <c r="D81" s="221"/>
      <c r="E81" s="222"/>
      <c r="F81" s="272"/>
      <c r="G81" s="252"/>
      <c r="H81" s="223">
        <f>H73+H79</f>
        <v>0</v>
      </c>
      <c r="I81" s="37"/>
    </row>
    <row r="82" spans="1:9" ht="30" customHeight="1" x14ac:dyDescent="0.35">
      <c r="A82" s="64"/>
      <c r="B82" s="70"/>
      <c r="C82" s="298"/>
      <c r="D82" s="298"/>
      <c r="E82" s="298"/>
      <c r="F82" s="71"/>
      <c r="G82" s="71"/>
      <c r="H82" s="72"/>
      <c r="I82" s="37"/>
    </row>
    <row r="83" spans="1:9" ht="15.75" x14ac:dyDescent="0.25">
      <c r="A83" s="73"/>
      <c r="B83" s="74"/>
      <c r="C83" s="74"/>
      <c r="D83" s="75"/>
      <c r="E83" s="76"/>
      <c r="F83" s="77"/>
      <c r="G83" s="77"/>
      <c r="H83" s="78"/>
      <c r="I83" s="37"/>
    </row>
  </sheetData>
  <sheetProtection formatCells="0" formatColumns="0" formatRows="0" insertColumns="0" insertRows="0" insertHyperlinks="0" deleteColumns="0" deleteRows="0" selectLockedCells="1"/>
  <mergeCells count="47">
    <mergeCell ref="C4:E4"/>
    <mergeCell ref="C5:E5"/>
    <mergeCell ref="C6:E6"/>
    <mergeCell ref="C7:E7"/>
    <mergeCell ref="B2:H2"/>
    <mergeCell ref="B3:H3"/>
    <mergeCell ref="D16:E16"/>
    <mergeCell ref="D18:E18"/>
    <mergeCell ref="D19:E19"/>
    <mergeCell ref="D47:E47"/>
    <mergeCell ref="D25:E25"/>
    <mergeCell ref="D31:E31"/>
    <mergeCell ref="D37:E37"/>
    <mergeCell ref="D44:E44"/>
    <mergeCell ref="D59:E59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66:E66"/>
    <mergeCell ref="D67:E67"/>
    <mergeCell ref="D68:E68"/>
    <mergeCell ref="D69:E69"/>
    <mergeCell ref="D71:E71"/>
    <mergeCell ref="G9:H9"/>
    <mergeCell ref="D79:E79"/>
    <mergeCell ref="D80:E80"/>
    <mergeCell ref="C82:E82"/>
    <mergeCell ref="D73:E73"/>
    <mergeCell ref="D74:E74"/>
    <mergeCell ref="D75:E75"/>
    <mergeCell ref="D76:E76"/>
    <mergeCell ref="D77:E77"/>
    <mergeCell ref="D78:E78"/>
    <mergeCell ref="D72:E72"/>
    <mergeCell ref="D61:E61"/>
    <mergeCell ref="D62:E62"/>
    <mergeCell ref="D63:E63"/>
    <mergeCell ref="D64:E64"/>
    <mergeCell ref="D65:E65"/>
  </mergeCells>
  <printOptions horizontalCentered="1"/>
  <pageMargins left="0.45" right="0.45" top="0.5" bottom="0.5" header="0.3" footer="0.3"/>
  <pageSetup scale="4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S79"/>
  <sheetViews>
    <sheetView topLeftCell="B1" zoomScale="85" zoomScaleNormal="85" workbookViewId="0">
      <selection activeCell="F72" sqref="F72"/>
    </sheetView>
  </sheetViews>
  <sheetFormatPr defaultRowHeight="21" x14ac:dyDescent="0.35"/>
  <cols>
    <col min="1" max="1" width="19.28515625" style="83" customWidth="1"/>
    <col min="2" max="2" width="39" style="87" customWidth="1"/>
    <col min="3" max="3" width="70.5703125" style="87" customWidth="1"/>
    <col min="4" max="4" width="11.28515625" style="173" customWidth="1"/>
    <col min="5" max="5" width="72.28515625" style="174" customWidth="1"/>
    <col min="6" max="6" width="22.5703125" style="175" customWidth="1"/>
    <col min="7" max="7" width="24.42578125" style="175" customWidth="1"/>
    <col min="8" max="8" width="19.5703125" style="176" customWidth="1"/>
    <col min="9" max="9" width="3.140625" style="83" customWidth="1"/>
    <col min="10" max="10" width="16.7109375" style="87" customWidth="1"/>
    <col min="11" max="16384" width="9.140625" style="87"/>
  </cols>
  <sheetData>
    <row r="1" spans="1:10" ht="27.75" customHeight="1" x14ac:dyDescent="0.35">
      <c r="B1" s="84" t="s">
        <v>61</v>
      </c>
      <c r="C1" s="85"/>
      <c r="D1" s="85"/>
      <c r="E1" s="85"/>
      <c r="F1" s="85"/>
      <c r="G1" s="85"/>
      <c r="H1" s="86"/>
    </row>
    <row r="2" spans="1:10" x14ac:dyDescent="0.35">
      <c r="B2" s="376" t="s">
        <v>1</v>
      </c>
      <c r="C2" s="377"/>
      <c r="D2" s="377"/>
      <c r="E2" s="377"/>
      <c r="F2" s="377"/>
      <c r="G2" s="377"/>
      <c r="H2" s="378"/>
    </row>
    <row r="3" spans="1:10" ht="21.75" thickBot="1" x14ac:dyDescent="0.4">
      <c r="B3" s="376" t="s">
        <v>2</v>
      </c>
      <c r="C3" s="377"/>
      <c r="D3" s="377"/>
      <c r="E3" s="377"/>
      <c r="F3" s="377"/>
      <c r="G3" s="377"/>
      <c r="H3" s="378"/>
    </row>
    <row r="4" spans="1:10" ht="31.5" customHeight="1" thickBot="1" x14ac:dyDescent="0.4">
      <c r="A4" s="88"/>
      <c r="B4" s="89" t="s">
        <v>3</v>
      </c>
      <c r="C4" s="331" t="s">
        <v>62</v>
      </c>
      <c r="D4" s="332"/>
      <c r="E4" s="333"/>
      <c r="F4" s="206"/>
      <c r="G4" s="206"/>
      <c r="H4" s="90"/>
    </row>
    <row r="5" spans="1:10" ht="31.5" customHeight="1" thickBot="1" x14ac:dyDescent="0.4">
      <c r="A5" s="88"/>
      <c r="B5" s="91" t="s">
        <v>4</v>
      </c>
      <c r="C5" s="334" t="s">
        <v>82</v>
      </c>
      <c r="D5" s="335"/>
      <c r="E5" s="336"/>
      <c r="F5" s="207"/>
      <c r="G5" s="207"/>
      <c r="H5" s="92"/>
    </row>
    <row r="6" spans="1:10" ht="31.5" customHeight="1" thickBot="1" x14ac:dyDescent="0.4">
      <c r="A6" s="88"/>
      <c r="B6" s="91" t="s">
        <v>5</v>
      </c>
      <c r="C6" s="334" t="s">
        <v>83</v>
      </c>
      <c r="D6" s="335"/>
      <c r="E6" s="336"/>
      <c r="F6" s="96"/>
      <c r="G6" s="96"/>
      <c r="H6" s="93"/>
    </row>
    <row r="7" spans="1:10" ht="35.25" customHeight="1" thickBot="1" x14ac:dyDescent="0.4">
      <c r="A7" s="88"/>
      <c r="B7" s="91" t="s">
        <v>6</v>
      </c>
      <c r="C7" s="334" t="s">
        <v>88</v>
      </c>
      <c r="D7" s="335"/>
      <c r="E7" s="336"/>
      <c r="F7" s="96"/>
      <c r="G7" s="96"/>
      <c r="H7" s="93"/>
    </row>
    <row r="8" spans="1:10" ht="12.75" customHeight="1" thickBot="1" x14ac:dyDescent="0.4">
      <c r="A8" s="88"/>
      <c r="B8" s="91"/>
      <c r="C8" s="88"/>
      <c r="D8" s="94"/>
      <c r="E8" s="95"/>
      <c r="F8" s="96"/>
      <c r="G8" s="96"/>
      <c r="H8" s="93"/>
    </row>
    <row r="9" spans="1:10" ht="62.25" customHeight="1" thickBot="1" x14ac:dyDescent="0.4">
      <c r="A9" s="88"/>
      <c r="B9" s="177" t="s">
        <v>7</v>
      </c>
      <c r="C9" s="178"/>
      <c r="D9" s="179"/>
      <c r="E9" s="180"/>
      <c r="F9" s="181"/>
      <c r="G9" s="292" t="s">
        <v>105</v>
      </c>
      <c r="H9" s="293"/>
    </row>
    <row r="10" spans="1:10" ht="87.75" customHeight="1" thickBot="1" x14ac:dyDescent="0.4">
      <c r="A10" s="97"/>
      <c r="B10" s="98" t="s">
        <v>8</v>
      </c>
      <c r="C10" s="99" t="s">
        <v>9</v>
      </c>
      <c r="D10" s="100" t="s">
        <v>10</v>
      </c>
      <c r="E10" s="99" t="s">
        <v>90</v>
      </c>
      <c r="F10" s="101" t="s">
        <v>92</v>
      </c>
      <c r="G10" s="101" t="s">
        <v>91</v>
      </c>
      <c r="H10" s="102" t="s">
        <v>11</v>
      </c>
      <c r="I10" s="103"/>
      <c r="J10" s="104"/>
    </row>
    <row r="11" spans="1:10" ht="42" customHeight="1" x14ac:dyDescent="0.35">
      <c r="A11" s="97"/>
      <c r="B11" s="105" t="s">
        <v>63</v>
      </c>
      <c r="C11" s="106" t="s">
        <v>84</v>
      </c>
      <c r="D11" s="106" t="s">
        <v>64</v>
      </c>
      <c r="E11" s="107" t="s">
        <v>65</v>
      </c>
      <c r="F11" s="224">
        <f>50000*0.7</f>
        <v>35000</v>
      </c>
      <c r="G11" s="224">
        <f>ROUND(F11,0)</f>
        <v>35000</v>
      </c>
      <c r="H11" s="108"/>
      <c r="J11" s="109"/>
    </row>
    <row r="12" spans="1:10" ht="49.5" customHeight="1" x14ac:dyDescent="0.35">
      <c r="A12" s="97"/>
      <c r="B12" s="105" t="s">
        <v>66</v>
      </c>
      <c r="C12" s="106" t="s">
        <v>85</v>
      </c>
      <c r="D12" s="106" t="s">
        <v>64</v>
      </c>
      <c r="E12" s="110" t="s">
        <v>67</v>
      </c>
      <c r="F12" s="225">
        <v>32000</v>
      </c>
      <c r="G12" s="147">
        <f t="shared" ref="G12:G13" si="0">ROUND(F12,0)</f>
        <v>32000</v>
      </c>
      <c r="H12" s="108"/>
      <c r="J12" s="109"/>
    </row>
    <row r="13" spans="1:10" ht="46.5" customHeight="1" x14ac:dyDescent="0.35">
      <c r="A13" s="97"/>
      <c r="B13" s="105" t="s">
        <v>68</v>
      </c>
      <c r="C13" s="106" t="s">
        <v>86</v>
      </c>
      <c r="D13" s="106" t="s">
        <v>69</v>
      </c>
      <c r="E13" s="110" t="s">
        <v>89</v>
      </c>
      <c r="F13" s="226">
        <f>1100*26</f>
        <v>28600</v>
      </c>
      <c r="G13" s="147">
        <f t="shared" si="0"/>
        <v>28600</v>
      </c>
      <c r="H13" s="108"/>
      <c r="J13" s="109"/>
    </row>
    <row r="14" spans="1:10" ht="31.5" customHeight="1" thickBot="1" x14ac:dyDescent="0.4">
      <c r="A14" s="97"/>
      <c r="B14" s="105"/>
      <c r="C14" s="106"/>
      <c r="D14" s="106"/>
      <c r="E14" s="106"/>
      <c r="F14" s="111"/>
      <c r="G14" s="228"/>
      <c r="H14" s="108"/>
    </row>
    <row r="15" spans="1:10" ht="30" customHeight="1" thickBot="1" x14ac:dyDescent="0.55000000000000004">
      <c r="A15" s="97"/>
      <c r="B15" s="112"/>
      <c r="C15" s="106"/>
      <c r="D15" s="106"/>
      <c r="E15" s="113" t="s">
        <v>12</v>
      </c>
      <c r="F15" s="114"/>
      <c r="G15" s="229"/>
      <c r="H15" s="115">
        <f>SUM(G11:G14)</f>
        <v>95600</v>
      </c>
      <c r="I15" s="116"/>
    </row>
    <row r="16" spans="1:10" ht="15.75" customHeight="1" x14ac:dyDescent="0.35">
      <c r="A16" s="97"/>
      <c r="B16" s="117"/>
      <c r="C16" s="106"/>
      <c r="D16" s="368"/>
      <c r="E16" s="369"/>
      <c r="F16" s="118"/>
      <c r="G16" s="230"/>
      <c r="H16" s="108"/>
      <c r="I16" s="119"/>
    </row>
    <row r="17" spans="1:10" ht="30" customHeight="1" x14ac:dyDescent="0.5">
      <c r="A17" s="97"/>
      <c r="B17" s="184" t="s">
        <v>13</v>
      </c>
      <c r="C17" s="186"/>
      <c r="D17" s="186"/>
      <c r="E17" s="187" t="s">
        <v>81</v>
      </c>
      <c r="F17" s="188"/>
      <c r="G17" s="231"/>
      <c r="H17" s="120">
        <f>ROUND((H15*0.0765),0)</f>
        <v>7313</v>
      </c>
      <c r="I17" s="116"/>
      <c r="J17" s="109"/>
    </row>
    <row r="18" spans="1:10" ht="30" customHeight="1" x14ac:dyDescent="0.35">
      <c r="A18" s="97"/>
      <c r="B18" s="105"/>
      <c r="C18" s="106"/>
      <c r="D18" s="368"/>
      <c r="E18" s="369"/>
      <c r="F18" s="118"/>
      <c r="G18" s="230"/>
      <c r="H18" s="108"/>
      <c r="I18" s="119"/>
    </row>
    <row r="19" spans="1:10" ht="30" customHeight="1" x14ac:dyDescent="0.35">
      <c r="A19" s="97"/>
      <c r="B19" s="184" t="s">
        <v>14</v>
      </c>
      <c r="C19" s="185"/>
      <c r="D19" s="185"/>
      <c r="E19" s="185"/>
      <c r="F19" s="189"/>
      <c r="G19" s="232"/>
      <c r="H19" s="108"/>
      <c r="I19" s="119"/>
    </row>
    <row r="20" spans="1:10" ht="30" customHeight="1" x14ac:dyDescent="0.35">
      <c r="A20" s="97"/>
      <c r="B20" s="105" t="s">
        <v>63</v>
      </c>
      <c r="C20" s="106" t="s">
        <v>84</v>
      </c>
      <c r="D20" s="106" t="s">
        <v>64</v>
      </c>
      <c r="E20" s="110" t="s">
        <v>70</v>
      </c>
      <c r="F20" s="225">
        <f>2500*0.7</f>
        <v>1750</v>
      </c>
      <c r="G20" s="147">
        <f t="shared" ref="G20:G22" si="1">ROUND(F20,0)</f>
        <v>1750</v>
      </c>
      <c r="H20" s="108"/>
      <c r="I20" s="119"/>
    </row>
    <row r="21" spans="1:10" ht="30" customHeight="1" x14ac:dyDescent="0.35">
      <c r="A21" s="97"/>
      <c r="B21" s="105" t="s">
        <v>66</v>
      </c>
      <c r="C21" s="106" t="s">
        <v>85</v>
      </c>
      <c r="D21" s="106" t="s">
        <v>64</v>
      </c>
      <c r="E21" s="110" t="s">
        <v>93</v>
      </c>
      <c r="F21" s="225">
        <f>32000*0.05</f>
        <v>1600</v>
      </c>
      <c r="G21" s="147">
        <f t="shared" si="1"/>
        <v>1600</v>
      </c>
      <c r="H21" s="108"/>
      <c r="I21" s="119"/>
    </row>
    <row r="22" spans="1:10" ht="30" customHeight="1" x14ac:dyDescent="0.35">
      <c r="A22" s="97"/>
      <c r="B22" s="105" t="s">
        <v>68</v>
      </c>
      <c r="C22" s="106" t="s">
        <v>86</v>
      </c>
      <c r="D22" s="106" t="s">
        <v>69</v>
      </c>
      <c r="E22" s="110" t="s">
        <v>71</v>
      </c>
      <c r="F22" s="226">
        <v>0</v>
      </c>
      <c r="G22" s="147">
        <f t="shared" si="1"/>
        <v>0</v>
      </c>
      <c r="H22" s="108"/>
      <c r="I22" s="124"/>
    </row>
    <row r="23" spans="1:10" ht="30" customHeight="1" x14ac:dyDescent="0.35">
      <c r="A23" s="97"/>
      <c r="B23" s="125"/>
      <c r="C23" s="106"/>
      <c r="D23" s="106"/>
      <c r="E23" s="113" t="s">
        <v>15</v>
      </c>
      <c r="F23" s="118"/>
      <c r="G23" s="230"/>
      <c r="H23" s="126">
        <f>SUM(G20:G22)</f>
        <v>3350</v>
      </c>
    </row>
    <row r="24" spans="1:10" ht="30" customHeight="1" x14ac:dyDescent="0.35">
      <c r="A24" s="97"/>
      <c r="B24" s="184" t="s">
        <v>16</v>
      </c>
      <c r="C24" s="185"/>
      <c r="D24" s="185"/>
      <c r="E24" s="185"/>
      <c r="F24" s="189"/>
      <c r="G24" s="232"/>
      <c r="H24" s="108"/>
      <c r="I24" s="119"/>
    </row>
    <row r="25" spans="1:10" ht="30" customHeight="1" x14ac:dyDescent="0.35">
      <c r="A25" s="97"/>
      <c r="B25" s="105" t="s">
        <v>63</v>
      </c>
      <c r="C25" s="106" t="s">
        <v>84</v>
      </c>
      <c r="D25" s="106" t="s">
        <v>64</v>
      </c>
      <c r="E25" s="110" t="s">
        <v>72</v>
      </c>
      <c r="F25" s="121">
        <f>(400*12)*0.7</f>
        <v>3360</v>
      </c>
      <c r="G25" s="147">
        <f t="shared" ref="G25:G27" si="2">ROUND(F25,0)</f>
        <v>3360</v>
      </c>
      <c r="H25" s="108"/>
      <c r="I25" s="119"/>
    </row>
    <row r="26" spans="1:10" ht="30" customHeight="1" x14ac:dyDescent="0.35">
      <c r="A26" s="97"/>
      <c r="B26" s="105" t="s">
        <v>66</v>
      </c>
      <c r="C26" s="106" t="s">
        <v>85</v>
      </c>
      <c r="D26" s="106" t="s">
        <v>64</v>
      </c>
      <c r="E26" s="110" t="s">
        <v>73</v>
      </c>
      <c r="F26" s="121">
        <f>400*12</f>
        <v>4800</v>
      </c>
      <c r="G26" s="147">
        <f t="shared" si="2"/>
        <v>4800</v>
      </c>
      <c r="H26" s="108"/>
      <c r="I26" s="119"/>
    </row>
    <row r="27" spans="1:10" ht="30" customHeight="1" x14ac:dyDescent="0.35">
      <c r="A27" s="97"/>
      <c r="B27" s="105" t="s">
        <v>68</v>
      </c>
      <c r="C27" s="106" t="s">
        <v>86</v>
      </c>
      <c r="D27" s="106" t="s">
        <v>69</v>
      </c>
      <c r="E27" s="110" t="s">
        <v>73</v>
      </c>
      <c r="F27" s="123">
        <f t="shared" ref="F27" si="3">400*12</f>
        <v>4800</v>
      </c>
      <c r="G27" s="147">
        <f t="shared" si="2"/>
        <v>4800</v>
      </c>
      <c r="H27" s="108"/>
      <c r="I27" s="119"/>
    </row>
    <row r="28" spans="1:10" ht="30" customHeight="1" x14ac:dyDescent="0.35">
      <c r="A28" s="97"/>
      <c r="B28" s="127"/>
      <c r="C28" s="106"/>
      <c r="D28" s="106"/>
      <c r="E28" s="113" t="s">
        <v>17</v>
      </c>
      <c r="F28" s="121"/>
      <c r="G28" s="227"/>
      <c r="H28" s="126">
        <f>SUM(G25:G27)</f>
        <v>12960</v>
      </c>
    </row>
    <row r="29" spans="1:10" ht="30" customHeight="1" x14ac:dyDescent="0.35">
      <c r="A29" s="97"/>
      <c r="B29" s="184" t="s">
        <v>18</v>
      </c>
      <c r="C29" s="185"/>
      <c r="D29" s="185"/>
      <c r="E29" s="185"/>
      <c r="F29" s="189"/>
      <c r="G29" s="232"/>
      <c r="H29" s="108"/>
      <c r="I29" s="119"/>
    </row>
    <row r="30" spans="1:10" ht="30" customHeight="1" x14ac:dyDescent="0.35">
      <c r="A30" s="97"/>
      <c r="B30" s="105" t="s">
        <v>63</v>
      </c>
      <c r="C30" s="106" t="s">
        <v>84</v>
      </c>
      <c r="D30" s="106" t="s">
        <v>64</v>
      </c>
      <c r="E30" s="110" t="s">
        <v>74</v>
      </c>
      <c r="F30" s="121">
        <f>(0.005*50000)*0.7</f>
        <v>175</v>
      </c>
      <c r="G30" s="147">
        <f t="shared" ref="G30:G32" si="4">ROUND(F30,0)</f>
        <v>175</v>
      </c>
      <c r="H30" s="108"/>
      <c r="I30" s="119"/>
    </row>
    <row r="31" spans="1:10" ht="30" customHeight="1" x14ac:dyDescent="0.35">
      <c r="A31" s="97"/>
      <c r="B31" s="105" t="s">
        <v>66</v>
      </c>
      <c r="C31" s="106" t="s">
        <v>85</v>
      </c>
      <c r="D31" s="106" t="s">
        <v>64</v>
      </c>
      <c r="E31" s="110" t="s">
        <v>94</v>
      </c>
      <c r="F31" s="121">
        <f>32000*0.005</f>
        <v>160</v>
      </c>
      <c r="G31" s="147">
        <f t="shared" si="4"/>
        <v>160</v>
      </c>
      <c r="H31" s="108"/>
      <c r="I31" s="119"/>
    </row>
    <row r="32" spans="1:10" ht="30" customHeight="1" x14ac:dyDescent="0.35">
      <c r="A32" s="97"/>
      <c r="B32" s="105" t="s">
        <v>68</v>
      </c>
      <c r="C32" s="106" t="s">
        <v>86</v>
      </c>
      <c r="D32" s="106" t="s">
        <v>69</v>
      </c>
      <c r="E32" s="110" t="s">
        <v>95</v>
      </c>
      <c r="F32" s="123">
        <f>28600*0.005</f>
        <v>143</v>
      </c>
      <c r="G32" s="147">
        <f t="shared" si="4"/>
        <v>143</v>
      </c>
      <c r="H32" s="108"/>
      <c r="I32" s="119"/>
    </row>
    <row r="33" spans="1:19" ht="30" customHeight="1" x14ac:dyDescent="0.35">
      <c r="A33" s="97"/>
      <c r="B33" s="127"/>
      <c r="C33" s="106"/>
      <c r="D33" s="106"/>
      <c r="E33" s="113" t="s">
        <v>19</v>
      </c>
      <c r="F33" s="121"/>
      <c r="G33" s="227"/>
      <c r="H33" s="126">
        <f>SUM(G30:G32)</f>
        <v>478</v>
      </c>
    </row>
    <row r="34" spans="1:19" ht="36.75" customHeight="1" x14ac:dyDescent="0.35">
      <c r="A34" s="97"/>
      <c r="B34" s="184" t="s">
        <v>20</v>
      </c>
      <c r="C34" s="186"/>
      <c r="D34" s="370"/>
      <c r="E34" s="371"/>
      <c r="F34" s="190"/>
      <c r="G34" s="233"/>
      <c r="H34" s="108"/>
      <c r="I34" s="119"/>
    </row>
    <row r="35" spans="1:19" ht="36.75" customHeight="1" x14ac:dyDescent="0.35">
      <c r="A35" s="97"/>
      <c r="B35" s="105" t="s">
        <v>63</v>
      </c>
      <c r="C35" s="106" t="s">
        <v>84</v>
      </c>
      <c r="D35" s="106" t="s">
        <v>64</v>
      </c>
      <c r="E35" s="110" t="s">
        <v>75</v>
      </c>
      <c r="F35" s="121">
        <f>(0.062*7000)*0.7</f>
        <v>303.79999999999995</v>
      </c>
      <c r="G35" s="147">
        <f t="shared" ref="G35:G37" si="5">ROUND(F35,0)</f>
        <v>304</v>
      </c>
      <c r="H35" s="108"/>
      <c r="I35" s="119"/>
    </row>
    <row r="36" spans="1:19" ht="30" customHeight="1" x14ac:dyDescent="0.35">
      <c r="A36" s="97"/>
      <c r="B36" s="105" t="s">
        <v>66</v>
      </c>
      <c r="C36" s="106" t="s">
        <v>85</v>
      </c>
      <c r="D36" s="106" t="s">
        <v>64</v>
      </c>
      <c r="E36" s="110" t="s">
        <v>76</v>
      </c>
      <c r="F36" s="121">
        <f>0.062*7000</f>
        <v>434</v>
      </c>
      <c r="G36" s="147">
        <f t="shared" si="5"/>
        <v>434</v>
      </c>
      <c r="H36" s="108"/>
      <c r="I36" s="119"/>
    </row>
    <row r="37" spans="1:19" ht="30" customHeight="1" x14ac:dyDescent="0.35">
      <c r="A37" s="97"/>
      <c r="B37" s="105" t="s">
        <v>68</v>
      </c>
      <c r="C37" s="106" t="s">
        <v>86</v>
      </c>
      <c r="D37" s="106" t="s">
        <v>69</v>
      </c>
      <c r="E37" s="110" t="s">
        <v>76</v>
      </c>
      <c r="F37" s="123">
        <f>0.062*7000</f>
        <v>434</v>
      </c>
      <c r="G37" s="147">
        <f t="shared" si="5"/>
        <v>434</v>
      </c>
      <c r="H37" s="108"/>
      <c r="I37" s="119"/>
    </row>
    <row r="38" spans="1:19" ht="30" customHeight="1" thickBot="1" x14ac:dyDescent="0.4">
      <c r="A38" s="97"/>
      <c r="B38" s="128"/>
      <c r="C38" s="129"/>
      <c r="D38" s="130"/>
      <c r="E38" s="113" t="s">
        <v>21</v>
      </c>
      <c r="F38" s="118"/>
      <c r="G38" s="230"/>
      <c r="H38" s="131">
        <f>SUM(G34:G37)</f>
        <v>1172</v>
      </c>
    </row>
    <row r="39" spans="1:19" ht="30" customHeight="1" thickBot="1" x14ac:dyDescent="0.4">
      <c r="A39" s="97"/>
      <c r="B39" s="128"/>
      <c r="C39" s="129"/>
      <c r="D39" s="130"/>
      <c r="E39" s="113" t="s">
        <v>22</v>
      </c>
      <c r="F39" s="118"/>
      <c r="G39" s="230"/>
      <c r="H39" s="132">
        <f>H38+H33+H28+H23+H17</f>
        <v>25273</v>
      </c>
    </row>
    <row r="40" spans="1:19" ht="11.25" customHeight="1" thickBot="1" x14ac:dyDescent="0.4">
      <c r="A40" s="97"/>
      <c r="B40" s="122"/>
      <c r="C40" s="133"/>
      <c r="D40" s="372"/>
      <c r="E40" s="373"/>
      <c r="F40" s="134"/>
      <c r="G40" s="234"/>
      <c r="H40" s="135"/>
      <c r="I40" s="119"/>
    </row>
    <row r="41" spans="1:19" ht="30" customHeight="1" thickBot="1" x14ac:dyDescent="0.4">
      <c r="A41" s="97"/>
      <c r="B41" s="136"/>
      <c r="C41" s="130"/>
      <c r="D41" s="113"/>
      <c r="E41" s="113" t="s">
        <v>23</v>
      </c>
      <c r="F41" s="113"/>
      <c r="G41" s="235"/>
      <c r="H41" s="137">
        <f>H39+H15</f>
        <v>120873</v>
      </c>
    </row>
    <row r="42" spans="1:19" ht="30" customHeight="1" thickBot="1" x14ac:dyDescent="0.4">
      <c r="A42" s="97"/>
      <c r="B42" s="193" t="s">
        <v>24</v>
      </c>
      <c r="C42" s="138"/>
      <c r="D42" s="139"/>
      <c r="E42" s="140"/>
      <c r="F42" s="141"/>
      <c r="G42" s="236"/>
      <c r="H42" s="142"/>
    </row>
    <row r="43" spans="1:19" ht="43.5" customHeight="1" thickBot="1" x14ac:dyDescent="0.4">
      <c r="A43" s="143"/>
      <c r="B43" s="191" t="s">
        <v>25</v>
      </c>
      <c r="C43" s="192" t="s">
        <v>26</v>
      </c>
      <c r="D43" s="328" t="s">
        <v>90</v>
      </c>
      <c r="E43" s="328"/>
      <c r="F43" s="240" t="s">
        <v>92</v>
      </c>
      <c r="G43" s="241" t="s">
        <v>91</v>
      </c>
      <c r="H43" s="245"/>
      <c r="I43" s="119"/>
    </row>
    <row r="44" spans="1:19" ht="43.5" customHeight="1" x14ac:dyDescent="0.35">
      <c r="A44" s="144"/>
      <c r="B44" s="145">
        <v>1200</v>
      </c>
      <c r="C44" s="146" t="s">
        <v>27</v>
      </c>
      <c r="D44" s="362"/>
      <c r="E44" s="363"/>
      <c r="F44" s="147">
        <v>0</v>
      </c>
      <c r="G44" s="147">
        <f t="shared" ref="G44:G64" si="6">ROUND(F44,0)</f>
        <v>0</v>
      </c>
      <c r="H44" s="108"/>
      <c r="I44" s="119"/>
    </row>
    <row r="45" spans="1:19" ht="43.5" customHeight="1" x14ac:dyDescent="0.35">
      <c r="A45" s="144"/>
      <c r="B45" s="148">
        <v>1300</v>
      </c>
      <c r="C45" s="149" t="s">
        <v>28</v>
      </c>
      <c r="D45" s="364" t="s">
        <v>29</v>
      </c>
      <c r="E45" s="365"/>
      <c r="F45" s="121">
        <f>25*250</f>
        <v>6250</v>
      </c>
      <c r="G45" s="147">
        <f t="shared" si="6"/>
        <v>6250</v>
      </c>
      <c r="H45" s="108"/>
      <c r="I45" s="119"/>
      <c r="J45" s="150"/>
      <c r="K45" s="150"/>
      <c r="L45" s="150"/>
      <c r="M45" s="150"/>
      <c r="N45" s="150"/>
      <c r="O45" s="83"/>
      <c r="P45" s="83"/>
      <c r="Q45" s="83"/>
      <c r="R45" s="83"/>
      <c r="S45" s="83"/>
    </row>
    <row r="46" spans="1:19" ht="43.5" customHeight="1" x14ac:dyDescent="0.35">
      <c r="A46" s="144"/>
      <c r="B46" s="148">
        <v>1400</v>
      </c>
      <c r="C46" s="106" t="s">
        <v>30</v>
      </c>
      <c r="D46" s="366"/>
      <c r="E46" s="367"/>
      <c r="F46" s="121">
        <v>0</v>
      </c>
      <c r="G46" s="147">
        <f t="shared" si="6"/>
        <v>0</v>
      </c>
      <c r="H46" s="108"/>
      <c r="I46" s="119"/>
      <c r="J46" s="150"/>
      <c r="K46" s="150"/>
      <c r="L46" s="150"/>
      <c r="M46" s="150"/>
      <c r="N46" s="150"/>
      <c r="O46" s="83"/>
      <c r="P46" s="83"/>
      <c r="Q46" s="83"/>
      <c r="R46" s="83"/>
      <c r="S46" s="83"/>
    </row>
    <row r="47" spans="1:19" ht="43.5" customHeight="1" x14ac:dyDescent="0.35">
      <c r="A47" s="144"/>
      <c r="B47" s="148">
        <v>1600</v>
      </c>
      <c r="C47" s="106" t="s">
        <v>77</v>
      </c>
      <c r="D47" s="364" t="s">
        <v>99</v>
      </c>
      <c r="E47" s="365"/>
      <c r="F47" s="121">
        <f>12*33.83</f>
        <v>405.96</v>
      </c>
      <c r="G47" s="147">
        <f t="shared" si="6"/>
        <v>406</v>
      </c>
      <c r="H47" s="108"/>
      <c r="I47" s="119"/>
      <c r="J47" s="150"/>
      <c r="K47" s="150"/>
      <c r="L47" s="150"/>
      <c r="M47" s="150"/>
      <c r="N47" s="150"/>
      <c r="O47" s="83"/>
      <c r="P47" s="83"/>
      <c r="Q47" s="83"/>
      <c r="R47" s="83"/>
      <c r="S47" s="83"/>
    </row>
    <row r="48" spans="1:19" ht="43.5" customHeight="1" x14ac:dyDescent="0.35">
      <c r="A48" s="144"/>
      <c r="B48" s="148">
        <v>1700</v>
      </c>
      <c r="C48" s="106" t="s">
        <v>31</v>
      </c>
      <c r="D48" s="366"/>
      <c r="E48" s="367"/>
      <c r="F48" s="121">
        <v>0</v>
      </c>
      <c r="G48" s="147">
        <f t="shared" si="6"/>
        <v>0</v>
      </c>
      <c r="H48" s="108"/>
      <c r="I48" s="119"/>
      <c r="J48" s="150"/>
      <c r="K48" s="150"/>
      <c r="L48" s="150"/>
      <c r="M48" s="150"/>
      <c r="N48" s="150"/>
      <c r="O48" s="83"/>
      <c r="P48" s="83"/>
      <c r="Q48" s="83"/>
      <c r="R48" s="83"/>
      <c r="S48" s="83"/>
    </row>
    <row r="49" spans="1:19" ht="43.5" customHeight="1" x14ac:dyDescent="0.35">
      <c r="A49" s="144"/>
      <c r="B49" s="148">
        <v>8010</v>
      </c>
      <c r="C49" s="106" t="s">
        <v>32</v>
      </c>
      <c r="D49" s="364" t="s">
        <v>33</v>
      </c>
      <c r="E49" s="365"/>
      <c r="F49" s="121">
        <f>25*160</f>
        <v>4000</v>
      </c>
      <c r="G49" s="147">
        <f t="shared" si="6"/>
        <v>4000</v>
      </c>
      <c r="H49" s="108"/>
      <c r="I49" s="119"/>
      <c r="J49" s="150"/>
      <c r="K49" s="150"/>
      <c r="L49" s="150"/>
      <c r="M49" s="150"/>
      <c r="N49" s="150"/>
      <c r="O49" s="83"/>
      <c r="P49" s="83"/>
      <c r="Q49" s="83"/>
      <c r="R49" s="83"/>
      <c r="S49" s="83"/>
    </row>
    <row r="50" spans="1:19" ht="61.5" customHeight="1" x14ac:dyDescent="0.35">
      <c r="A50" s="144"/>
      <c r="B50" s="148">
        <v>8020</v>
      </c>
      <c r="C50" s="106" t="s">
        <v>34</v>
      </c>
      <c r="D50" s="374" t="s">
        <v>98</v>
      </c>
      <c r="E50" s="375"/>
      <c r="F50" s="121">
        <f>4*600</f>
        <v>2400</v>
      </c>
      <c r="G50" s="147">
        <f t="shared" si="6"/>
        <v>2400</v>
      </c>
      <c r="H50" s="108"/>
      <c r="I50" s="119"/>
      <c r="J50" s="150"/>
      <c r="K50" s="150"/>
      <c r="L50" s="150"/>
      <c r="M50" s="150"/>
      <c r="N50" s="150"/>
      <c r="O50" s="83"/>
      <c r="P50" s="83"/>
      <c r="Q50" s="83"/>
      <c r="R50" s="83"/>
      <c r="S50" s="83"/>
    </row>
    <row r="51" spans="1:19" ht="30" customHeight="1" x14ac:dyDescent="0.35">
      <c r="A51" s="144"/>
      <c r="B51" s="148">
        <v>8030</v>
      </c>
      <c r="C51" s="106" t="s">
        <v>35</v>
      </c>
      <c r="D51" s="360"/>
      <c r="E51" s="361"/>
      <c r="F51" s="121">
        <v>0</v>
      </c>
      <c r="G51" s="147">
        <f t="shared" si="6"/>
        <v>0</v>
      </c>
      <c r="H51" s="108"/>
      <c r="I51" s="119"/>
    </row>
    <row r="52" spans="1:19" ht="30" customHeight="1" x14ac:dyDescent="0.35">
      <c r="A52" s="144"/>
      <c r="B52" s="148">
        <v>8045</v>
      </c>
      <c r="C52" s="106" t="s">
        <v>36</v>
      </c>
      <c r="D52" s="360"/>
      <c r="E52" s="361"/>
      <c r="F52" s="121">
        <v>0</v>
      </c>
      <c r="G52" s="147">
        <f t="shared" si="6"/>
        <v>0</v>
      </c>
      <c r="H52" s="108"/>
      <c r="I52" s="119"/>
    </row>
    <row r="53" spans="1:19" ht="30" customHeight="1" x14ac:dyDescent="0.35">
      <c r="A53" s="144"/>
      <c r="B53" s="148">
        <v>8050</v>
      </c>
      <c r="C53" s="106" t="s">
        <v>37</v>
      </c>
      <c r="D53" s="360"/>
      <c r="E53" s="361"/>
      <c r="F53" s="121">
        <v>0</v>
      </c>
      <c r="G53" s="147">
        <f t="shared" si="6"/>
        <v>0</v>
      </c>
      <c r="H53" s="108"/>
      <c r="I53" s="119"/>
    </row>
    <row r="54" spans="1:19" ht="30" customHeight="1" x14ac:dyDescent="0.35">
      <c r="A54" s="144"/>
      <c r="B54" s="148">
        <v>8053</v>
      </c>
      <c r="C54" s="106" t="s">
        <v>38</v>
      </c>
      <c r="D54" s="360"/>
      <c r="E54" s="361"/>
      <c r="F54" s="121">
        <v>0</v>
      </c>
      <c r="G54" s="147">
        <f t="shared" si="6"/>
        <v>0</v>
      </c>
      <c r="H54" s="108"/>
      <c r="I54" s="119"/>
    </row>
    <row r="55" spans="1:19" ht="30" customHeight="1" x14ac:dyDescent="0.35">
      <c r="A55" s="144"/>
      <c r="B55" s="148">
        <v>8091</v>
      </c>
      <c r="C55" s="106" t="s">
        <v>39</v>
      </c>
      <c r="D55" s="360"/>
      <c r="E55" s="361"/>
      <c r="F55" s="121">
        <v>0</v>
      </c>
      <c r="G55" s="147">
        <f t="shared" si="6"/>
        <v>0</v>
      </c>
      <c r="H55" s="108"/>
      <c r="I55" s="119"/>
    </row>
    <row r="56" spans="1:19" ht="30" customHeight="1" thickBot="1" x14ac:dyDescent="0.4">
      <c r="A56" s="144"/>
      <c r="B56" s="148"/>
      <c r="C56" s="106"/>
      <c r="D56" s="153"/>
      <c r="E56" s="113" t="s">
        <v>46</v>
      </c>
      <c r="F56" s="154"/>
      <c r="G56" s="238"/>
      <c r="H56" s="131">
        <f>SUM(G44:G55)</f>
        <v>13056</v>
      </c>
      <c r="I56" s="119"/>
    </row>
    <row r="57" spans="1:19" ht="30" customHeight="1" x14ac:dyDescent="0.35">
      <c r="A57" s="144"/>
      <c r="B57" s="148">
        <v>8092</v>
      </c>
      <c r="C57" s="106" t="s">
        <v>40</v>
      </c>
      <c r="D57" s="360"/>
      <c r="E57" s="361"/>
      <c r="F57" s="121">
        <v>0</v>
      </c>
      <c r="G57" s="147">
        <f t="shared" si="6"/>
        <v>0</v>
      </c>
      <c r="H57" s="108"/>
      <c r="I57" s="119"/>
    </row>
    <row r="58" spans="1:19" ht="30" customHeight="1" x14ac:dyDescent="0.35">
      <c r="A58" s="144"/>
      <c r="B58" s="148">
        <v>8092</v>
      </c>
      <c r="C58" s="106" t="s">
        <v>41</v>
      </c>
      <c r="D58" s="360"/>
      <c r="E58" s="361"/>
      <c r="F58" s="121">
        <v>0</v>
      </c>
      <c r="G58" s="147">
        <f t="shared" si="6"/>
        <v>0</v>
      </c>
      <c r="H58" s="108"/>
      <c r="I58" s="119"/>
    </row>
    <row r="59" spans="1:19" ht="30" customHeight="1" x14ac:dyDescent="0.35">
      <c r="A59" s="144"/>
      <c r="B59" s="148">
        <v>8092</v>
      </c>
      <c r="C59" s="106" t="s">
        <v>42</v>
      </c>
      <c r="D59" s="360"/>
      <c r="E59" s="361"/>
      <c r="F59" s="121">
        <v>0</v>
      </c>
      <c r="G59" s="147">
        <f t="shared" si="6"/>
        <v>0</v>
      </c>
      <c r="H59" s="108"/>
      <c r="I59" s="119"/>
    </row>
    <row r="60" spans="1:19" ht="30" customHeight="1" x14ac:dyDescent="0.35">
      <c r="A60" s="144"/>
      <c r="B60" s="148">
        <v>8092</v>
      </c>
      <c r="C60" s="106" t="s">
        <v>43</v>
      </c>
      <c r="D60" s="360"/>
      <c r="E60" s="361"/>
      <c r="F60" s="121">
        <v>0</v>
      </c>
      <c r="G60" s="147">
        <f t="shared" si="6"/>
        <v>0</v>
      </c>
      <c r="H60" s="108"/>
      <c r="I60" s="119"/>
    </row>
    <row r="61" spans="1:19" ht="30" customHeight="1" x14ac:dyDescent="0.35">
      <c r="A61" s="144"/>
      <c r="B61" s="148">
        <v>8092</v>
      </c>
      <c r="C61" s="106" t="s">
        <v>44</v>
      </c>
      <c r="D61" s="360"/>
      <c r="E61" s="361"/>
      <c r="F61" s="121">
        <v>0</v>
      </c>
      <c r="G61" s="147">
        <f t="shared" si="6"/>
        <v>0</v>
      </c>
      <c r="H61" s="108"/>
      <c r="I61" s="119"/>
    </row>
    <row r="62" spans="1:19" ht="30" customHeight="1" x14ac:dyDescent="0.35">
      <c r="A62" s="144"/>
      <c r="B62" s="148">
        <v>8093</v>
      </c>
      <c r="C62" s="106" t="s">
        <v>80</v>
      </c>
      <c r="D62" s="360"/>
      <c r="E62" s="361"/>
      <c r="F62" s="121">
        <v>0</v>
      </c>
      <c r="G62" s="147">
        <f t="shared" si="6"/>
        <v>0</v>
      </c>
      <c r="H62" s="108"/>
      <c r="I62" s="119"/>
    </row>
    <row r="63" spans="1:19" ht="30" customHeight="1" x14ac:dyDescent="0.35">
      <c r="A63" s="144"/>
      <c r="B63" s="148">
        <v>8094</v>
      </c>
      <c r="C63" s="106" t="s">
        <v>79</v>
      </c>
      <c r="D63" s="360"/>
      <c r="E63" s="361"/>
      <c r="F63" s="121">
        <v>0</v>
      </c>
      <c r="G63" s="147">
        <f t="shared" si="6"/>
        <v>0</v>
      </c>
      <c r="H63" s="108"/>
      <c r="I63" s="119"/>
    </row>
    <row r="64" spans="1:19" ht="30" customHeight="1" x14ac:dyDescent="0.35">
      <c r="A64" s="144"/>
      <c r="B64" s="148">
        <v>8095</v>
      </c>
      <c r="C64" s="106" t="s">
        <v>45</v>
      </c>
      <c r="D64" s="360"/>
      <c r="E64" s="361"/>
      <c r="F64" s="121">
        <v>0</v>
      </c>
      <c r="G64" s="147">
        <f t="shared" si="6"/>
        <v>0</v>
      </c>
      <c r="H64" s="108"/>
      <c r="I64" s="119"/>
      <c r="K64" s="233"/>
    </row>
    <row r="65" spans="1:10" ht="30" customHeight="1" thickBot="1" x14ac:dyDescent="0.4">
      <c r="A65" s="144"/>
      <c r="B65" s="148"/>
      <c r="C65" s="106"/>
      <c r="D65" s="360"/>
      <c r="E65" s="361"/>
      <c r="F65" s="151"/>
      <c r="G65" s="228"/>
      <c r="H65" s="108"/>
      <c r="I65" s="119"/>
    </row>
    <row r="66" spans="1:10" ht="30" customHeight="1" thickBot="1" x14ac:dyDescent="0.4">
      <c r="A66" s="144"/>
      <c r="B66" s="148"/>
      <c r="C66" s="152"/>
      <c r="D66" s="153"/>
      <c r="E66" s="33" t="s">
        <v>103</v>
      </c>
      <c r="F66" s="154"/>
      <c r="G66" s="238"/>
      <c r="H66" s="131">
        <f>SUM(G57:G65)</f>
        <v>0</v>
      </c>
    </row>
    <row r="67" spans="1:10" ht="30" customHeight="1" thickBot="1" x14ac:dyDescent="0.4">
      <c r="A67" s="144"/>
      <c r="B67" s="148"/>
      <c r="C67" s="106"/>
      <c r="D67" s="341" t="s">
        <v>47</v>
      </c>
      <c r="E67" s="342"/>
      <c r="F67" s="147"/>
      <c r="G67" s="237"/>
      <c r="H67" s="247">
        <f>H41+H66+H56</f>
        <v>133929</v>
      </c>
    </row>
    <row r="68" spans="1:10" ht="107.25" customHeight="1" x14ac:dyDescent="0.35">
      <c r="A68" s="144"/>
      <c r="B68" s="243">
        <v>8900</v>
      </c>
      <c r="C68" s="244" t="s">
        <v>48</v>
      </c>
      <c r="D68" s="343" t="s">
        <v>96</v>
      </c>
      <c r="E68" s="344"/>
      <c r="F68" s="121">
        <f>5000+11071.42</f>
        <v>16071.42</v>
      </c>
      <c r="G68" s="242">
        <f t="shared" ref="G68" si="7">ROUND(F68,0)</f>
        <v>16071</v>
      </c>
      <c r="H68" s="289">
        <f>G68</f>
        <v>16071</v>
      </c>
      <c r="I68" s="155"/>
      <c r="J68" s="246"/>
    </row>
    <row r="69" spans="1:10" ht="30" customHeight="1" thickBot="1" x14ac:dyDescent="0.4">
      <c r="A69" s="156"/>
      <c r="B69" s="194" t="s">
        <v>49</v>
      </c>
      <c r="C69" s="195"/>
      <c r="D69" s="345"/>
      <c r="E69" s="346"/>
      <c r="F69" s="196"/>
      <c r="G69" s="239"/>
      <c r="H69" s="197">
        <f>H67+H68</f>
        <v>150000</v>
      </c>
    </row>
    <row r="70" spans="1:10" s="160" customFormat="1" ht="54" customHeight="1" thickTop="1" x14ac:dyDescent="0.35">
      <c r="A70" s="156"/>
      <c r="B70" s="122"/>
      <c r="C70" s="106" t="s">
        <v>50</v>
      </c>
      <c r="D70" s="347" t="s">
        <v>97</v>
      </c>
      <c r="E70" s="348"/>
      <c r="F70" s="157">
        <f>H68/H67</f>
        <v>0.11999641601146877</v>
      </c>
      <c r="G70" s="157">
        <f>F70</f>
        <v>0.11999641601146877</v>
      </c>
      <c r="H70" s="158"/>
      <c r="I70" s="159"/>
    </row>
    <row r="71" spans="1:10" s="160" customFormat="1" ht="52.5" customHeight="1" x14ac:dyDescent="0.35">
      <c r="A71" s="156"/>
      <c r="B71" s="122"/>
      <c r="C71" s="106" t="s">
        <v>51</v>
      </c>
      <c r="D71" s="349" t="s">
        <v>52</v>
      </c>
      <c r="E71" s="349"/>
      <c r="F71" s="161">
        <f>G54/(H67-G54)</f>
        <v>0</v>
      </c>
      <c r="G71" s="161">
        <f>F71</f>
        <v>0</v>
      </c>
      <c r="H71" s="158"/>
      <c r="I71" s="159"/>
    </row>
    <row r="72" spans="1:10" ht="41.25" customHeight="1" x14ac:dyDescent="0.35">
      <c r="A72" s="156"/>
      <c r="B72" s="198" t="s">
        <v>53</v>
      </c>
      <c r="C72" s="199"/>
      <c r="D72" s="350" t="s">
        <v>54</v>
      </c>
      <c r="E72" s="351"/>
      <c r="F72" s="200" t="s">
        <v>87</v>
      </c>
      <c r="G72" s="259" t="s">
        <v>104</v>
      </c>
      <c r="H72" s="120"/>
      <c r="I72" s="119"/>
    </row>
    <row r="73" spans="1:10" ht="85.5" customHeight="1" x14ac:dyDescent="0.35">
      <c r="A73" s="156"/>
      <c r="B73" s="127"/>
      <c r="C73" s="162" t="s">
        <v>55</v>
      </c>
      <c r="D73" s="352" t="s">
        <v>78</v>
      </c>
      <c r="E73" s="353"/>
      <c r="F73" s="118">
        <f>75*5*20</f>
        <v>7500</v>
      </c>
      <c r="G73" s="147">
        <f t="shared" ref="G73:G74" si="8">ROUND(F73,0)</f>
        <v>7500</v>
      </c>
      <c r="H73" s="120"/>
      <c r="I73" s="119"/>
    </row>
    <row r="74" spans="1:10" ht="30" customHeight="1" x14ac:dyDescent="0.35">
      <c r="A74" s="156"/>
      <c r="B74" s="127"/>
      <c r="C74" s="162" t="s">
        <v>56</v>
      </c>
      <c r="D74" s="354"/>
      <c r="E74" s="355"/>
      <c r="F74" s="118">
        <v>0</v>
      </c>
      <c r="G74" s="147">
        <f t="shared" si="8"/>
        <v>0</v>
      </c>
      <c r="H74" s="120"/>
      <c r="I74" s="119"/>
    </row>
    <row r="75" spans="1:10" ht="30" customHeight="1" thickBot="1" x14ac:dyDescent="0.4">
      <c r="A75" s="156"/>
      <c r="B75" s="127"/>
      <c r="C75" s="163" t="s">
        <v>57</v>
      </c>
      <c r="D75" s="356"/>
      <c r="E75" s="357"/>
      <c r="F75" s="134"/>
      <c r="G75" s="134"/>
      <c r="H75" s="291">
        <f>SUM(G73:G74)</f>
        <v>7500</v>
      </c>
      <c r="I75" s="119"/>
    </row>
    <row r="76" spans="1:10" ht="39.75" customHeight="1" x14ac:dyDescent="0.35">
      <c r="A76" s="156"/>
      <c r="B76" s="122"/>
      <c r="C76" s="122" t="s">
        <v>58</v>
      </c>
      <c r="D76" s="358" t="s">
        <v>59</v>
      </c>
      <c r="E76" s="359"/>
      <c r="F76" s="157">
        <f>H75/H69</f>
        <v>0.05</v>
      </c>
      <c r="G76" s="157">
        <f>F76</f>
        <v>0.05</v>
      </c>
      <c r="H76" s="120"/>
      <c r="I76" s="119"/>
    </row>
    <row r="77" spans="1:10" ht="30" customHeight="1" thickBot="1" x14ac:dyDescent="0.4">
      <c r="A77" s="156"/>
      <c r="B77" s="164"/>
      <c r="C77" s="201" t="s">
        <v>60</v>
      </c>
      <c r="D77" s="204"/>
      <c r="E77" s="205"/>
      <c r="F77" s="202"/>
      <c r="G77" s="202"/>
      <c r="H77" s="203">
        <f>H69+H75</f>
        <v>157500</v>
      </c>
      <c r="I77" s="119"/>
    </row>
    <row r="78" spans="1:10" ht="30" customHeight="1" x14ac:dyDescent="0.35">
      <c r="A78" s="156"/>
      <c r="B78" s="165"/>
      <c r="C78" s="340"/>
      <c r="D78" s="340"/>
      <c r="E78" s="340"/>
      <c r="F78" s="166"/>
      <c r="G78" s="166"/>
      <c r="H78" s="167"/>
      <c r="I78" s="119"/>
    </row>
    <row r="79" spans="1:10" x14ac:dyDescent="0.35">
      <c r="A79" s="168"/>
      <c r="B79" s="168"/>
      <c r="C79" s="168"/>
      <c r="D79" s="169"/>
      <c r="E79" s="170"/>
      <c r="F79" s="171"/>
      <c r="G79" s="171"/>
      <c r="H79" s="172"/>
      <c r="I79" s="119"/>
    </row>
  </sheetData>
  <mergeCells count="44">
    <mergeCell ref="D62:E62"/>
    <mergeCell ref="D63:E63"/>
    <mergeCell ref="D64:E64"/>
    <mergeCell ref="D65:E65"/>
    <mergeCell ref="D57:E57"/>
    <mergeCell ref="D58:E58"/>
    <mergeCell ref="D59:E59"/>
    <mergeCell ref="D60:E60"/>
    <mergeCell ref="D61:E61"/>
    <mergeCell ref="C4:E4"/>
    <mergeCell ref="C5:E5"/>
    <mergeCell ref="C6:E6"/>
    <mergeCell ref="C7:E7"/>
    <mergeCell ref="B2:H2"/>
    <mergeCell ref="B3:H3"/>
    <mergeCell ref="D52:E52"/>
    <mergeCell ref="D53:E53"/>
    <mergeCell ref="D54:E54"/>
    <mergeCell ref="D16:E16"/>
    <mergeCell ref="D18:E18"/>
    <mergeCell ref="D43:E43"/>
    <mergeCell ref="D34:E34"/>
    <mergeCell ref="D40:E40"/>
    <mergeCell ref="D47:E47"/>
    <mergeCell ref="D48:E48"/>
    <mergeCell ref="D49:E49"/>
    <mergeCell ref="D50:E50"/>
    <mergeCell ref="D51:E51"/>
    <mergeCell ref="G9:H9"/>
    <mergeCell ref="C78:E78"/>
    <mergeCell ref="D67:E67"/>
    <mergeCell ref="D68:E68"/>
    <mergeCell ref="D69:E69"/>
    <mergeCell ref="D70:E70"/>
    <mergeCell ref="D71:E71"/>
    <mergeCell ref="D72:E72"/>
    <mergeCell ref="D73:E73"/>
    <mergeCell ref="D74:E74"/>
    <mergeCell ref="D75:E75"/>
    <mergeCell ref="D76:E76"/>
    <mergeCell ref="D55:E55"/>
    <mergeCell ref="D44:E44"/>
    <mergeCell ref="D45:E45"/>
    <mergeCell ref="D46:E46"/>
  </mergeCells>
  <printOptions horizontalCentered="1"/>
  <pageMargins left="0.25" right="0.25" top="0.75" bottom="0.75" header="0.3" footer="0.3"/>
  <pageSetup scale="3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TEMPLATE</vt:lpstr>
      <vt:lpstr>Sample Budget</vt:lpstr>
      <vt:lpstr>'Sample Budget'!Print_Area</vt:lpstr>
      <vt:lpstr>TEMPLATE!Print_Area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Kathleen Campbell</dc:creator>
  <cp:lastModifiedBy>Kathleen Campbell</cp:lastModifiedBy>
  <cp:lastPrinted>2019-05-22T17:59:46Z</cp:lastPrinted>
  <dcterms:created xsi:type="dcterms:W3CDTF">2019-05-14T16:38:34Z</dcterms:created>
  <dcterms:modified xsi:type="dcterms:W3CDTF">2019-05-31T18:49:41Z</dcterms:modified>
</cp:coreProperties>
</file>